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Central de Saúde\Alimentação\"/>
    </mc:Choice>
  </mc:AlternateContent>
  <bookViews>
    <workbookView xWindow="0" yWindow="0" windowWidth="28800" windowHeight="124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" i="1" l="1"/>
  <c r="C9" i="1" l="1"/>
  <c r="AX29" i="1" l="1"/>
  <c r="AX28" i="1"/>
  <c r="AX27" i="1"/>
  <c r="AX26" i="1"/>
  <c r="AX25" i="1"/>
  <c r="AX24" i="1"/>
  <c r="AV29" i="1"/>
  <c r="AV28" i="1"/>
  <c r="AV27" i="1"/>
  <c r="AV26" i="1"/>
  <c r="AV25" i="1"/>
  <c r="AV24" i="1"/>
  <c r="AX23" i="1"/>
  <c r="AV23" i="1"/>
  <c r="AV22" i="1"/>
  <c r="AX22" i="1"/>
  <c r="AU29" i="1"/>
  <c r="AU27" i="1"/>
  <c r="AU26" i="1"/>
  <c r="AU25" i="1"/>
  <c r="AU24" i="1"/>
  <c r="AS29" i="1"/>
  <c r="AS28" i="1"/>
  <c r="AS27" i="1"/>
  <c r="AS26" i="1"/>
  <c r="AS25" i="1"/>
  <c r="AS24" i="1"/>
  <c r="AU23" i="1"/>
  <c r="AS23" i="1"/>
  <c r="AU22" i="1"/>
  <c r="AS22" i="1"/>
  <c r="AX20" i="1"/>
  <c r="AX19" i="1"/>
  <c r="AX18" i="1"/>
  <c r="AX17" i="1"/>
  <c r="AX16" i="1"/>
  <c r="AX15" i="1"/>
  <c r="AV20" i="1"/>
  <c r="AV19" i="1"/>
  <c r="AV18" i="1"/>
  <c r="AV17" i="1"/>
  <c r="AV16" i="1"/>
  <c r="AV15" i="1"/>
  <c r="AX14" i="1"/>
  <c r="AV14" i="1"/>
  <c r="AV13" i="1"/>
  <c r="AX13" i="1"/>
  <c r="AU20" i="1"/>
  <c r="AU19" i="1"/>
  <c r="AU18" i="1"/>
  <c r="AU17" i="1"/>
  <c r="AU16" i="1"/>
  <c r="AU15" i="1"/>
  <c r="AS20" i="1"/>
  <c r="AS19" i="1"/>
  <c r="AS18" i="1"/>
  <c r="AS17" i="1"/>
  <c r="AS16" i="1"/>
  <c r="AS15" i="1"/>
  <c r="AU14" i="1"/>
  <c r="AS14" i="1"/>
  <c r="AU13" i="1"/>
  <c r="AS13" i="1"/>
  <c r="AX11" i="1"/>
  <c r="AX10" i="1"/>
  <c r="AX9" i="1"/>
  <c r="AX8" i="1"/>
  <c r="AX7" i="1"/>
  <c r="AX6" i="1"/>
  <c r="AV11" i="1"/>
  <c r="AV10" i="1"/>
  <c r="AV9" i="1"/>
  <c r="AV8" i="1"/>
  <c r="AV7" i="1"/>
  <c r="AV6" i="1"/>
  <c r="AX5" i="1"/>
  <c r="AV5" i="1"/>
  <c r="AX4" i="1"/>
  <c r="AV4" i="1"/>
  <c r="AS11" i="1"/>
  <c r="AS10" i="1"/>
  <c r="AS9" i="1"/>
  <c r="AS8" i="1"/>
  <c r="AS7" i="1"/>
  <c r="AU11" i="1"/>
  <c r="AU10" i="1"/>
  <c r="AU9" i="1"/>
  <c r="AU8" i="1"/>
  <c r="AU7" i="1"/>
  <c r="AU6" i="1"/>
  <c r="AU5" i="1"/>
  <c r="AS5" i="1"/>
  <c r="AS6" i="1"/>
  <c r="AU4" i="1"/>
  <c r="AS4" i="1"/>
  <c r="AK38" i="1"/>
  <c r="AK39" i="1" s="1"/>
  <c r="AJ38" i="1"/>
  <c r="AJ39" i="1" s="1"/>
  <c r="AI38" i="1"/>
  <c r="AI39" i="1" s="1"/>
  <c r="AB38" i="1"/>
  <c r="AB39" i="1" s="1"/>
  <c r="AA38" i="1"/>
  <c r="AA39" i="1" s="1"/>
  <c r="Z38" i="1"/>
  <c r="Z39" i="1" s="1"/>
  <c r="AK25" i="1"/>
  <c r="AK26" i="1" s="1"/>
  <c r="AJ25" i="1"/>
  <c r="AJ26" i="1" s="1"/>
  <c r="AI25" i="1"/>
  <c r="AI26" i="1" s="1"/>
  <c r="AB25" i="1"/>
  <c r="AB26" i="1" s="1"/>
  <c r="AA25" i="1"/>
  <c r="AA26" i="1" s="1"/>
  <c r="Z25" i="1"/>
  <c r="Z26" i="1" s="1"/>
  <c r="AK12" i="1"/>
  <c r="AK13" i="1" s="1"/>
  <c r="AJ12" i="1"/>
  <c r="AJ13" i="1" s="1"/>
  <c r="AI12" i="1"/>
  <c r="AI13" i="1" s="1"/>
  <c r="AA12" i="1"/>
  <c r="AA13" i="1" s="1"/>
  <c r="AB12" i="1"/>
  <c r="AB13" i="1" s="1"/>
  <c r="Z12" i="1"/>
  <c r="Z13" i="1" s="1"/>
  <c r="P11" i="1"/>
  <c r="O11" i="1" s="1"/>
  <c r="P10" i="1"/>
  <c r="O10" i="1" s="1"/>
  <c r="P9" i="1"/>
  <c r="O9" i="1" s="1"/>
  <c r="C8" i="1"/>
  <c r="AF13" i="1" l="1"/>
  <c r="AX3" i="1" s="1"/>
  <c r="W13" i="1"/>
  <c r="M3" i="1"/>
  <c r="W39" i="1"/>
  <c r="AU21" i="1" s="1"/>
  <c r="M4" i="1"/>
  <c r="M2" i="1"/>
  <c r="AF39" i="1"/>
  <c r="AX21" i="1" s="1"/>
  <c r="AF26" i="1"/>
  <c r="AX12" i="1" s="1"/>
  <c r="W26" i="1"/>
  <c r="AU12" i="1" s="1"/>
  <c r="M17" i="1" l="1"/>
  <c r="O17" i="1" s="1"/>
  <c r="P3" i="1"/>
  <c r="Q9" i="1"/>
  <c r="P2" i="1"/>
  <c r="Q11" i="1"/>
  <c r="P4" i="1"/>
  <c r="O3" i="1"/>
  <c r="Q10" i="1"/>
  <c r="M16" i="1"/>
  <c r="O16" i="1" s="1"/>
  <c r="O2" i="1"/>
  <c r="AU3" i="1"/>
  <c r="O4" i="1"/>
  <c r="M18" i="1"/>
  <c r="O18" i="1" s="1"/>
  <c r="O5" i="1" l="1"/>
  <c r="O6" i="1" s="1"/>
  <c r="N4" i="1" l="1"/>
  <c r="N2" i="1"/>
  <c r="N3" i="1"/>
</calcChain>
</file>

<file path=xl/comments1.xml><?xml version="1.0" encoding="utf-8"?>
<comments xmlns="http://schemas.openxmlformats.org/spreadsheetml/2006/main">
  <authors>
    <author>Rodrigo Xavier</author>
  </authors>
  <commentList>
    <comment ref="H4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(pouco ou nenhum exercício)</t>
        </r>
      </text>
    </comment>
    <comment ref="H5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(exercício leve 1 a 3 dias por semana)</t>
        </r>
      </text>
    </comment>
    <comment ref="H6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(exercício moderado, faz esportes 3 a 5 dias por semana)</t>
        </r>
      </text>
    </comment>
    <comment ref="H7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(exercício pesado de 5 a 6 dias por semana)</t>
        </r>
      </text>
    </comment>
    <comment ref="B8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Práticando exercício físico.</t>
        </r>
      </text>
    </comment>
    <comment ref="H8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(exercício pesado diariamente e até 2 vezes por dia)</t>
        </r>
      </text>
    </comment>
    <comment ref="B9" authorId="0" shapeId="0">
      <text>
        <r>
          <rPr>
            <b/>
            <sz val="9"/>
            <color indexed="81"/>
            <rFont val="Segoe UI"/>
            <family val="2"/>
          </rPr>
          <t>Rodrigo Xavier:</t>
        </r>
        <r>
          <rPr>
            <sz val="9"/>
            <color indexed="81"/>
            <rFont val="Segoe UI"/>
            <family val="2"/>
          </rPr>
          <t xml:space="preserve">
Sem práticar exercício físico.
</t>
        </r>
      </text>
    </comment>
  </commentList>
</comments>
</file>

<file path=xl/sharedStrings.xml><?xml version="1.0" encoding="utf-8"?>
<sst xmlns="http://schemas.openxmlformats.org/spreadsheetml/2006/main" count="278" uniqueCount="200">
  <si>
    <t>Kilos</t>
  </si>
  <si>
    <t>TAXA METABÓLICA BASAL</t>
  </si>
  <si>
    <t>FA</t>
  </si>
  <si>
    <t>Anos</t>
  </si>
  <si>
    <t>Centímetros</t>
  </si>
  <si>
    <t>Coeficiente</t>
  </si>
  <si>
    <t>CONSUMO</t>
  </si>
  <si>
    <t>Peso</t>
  </si>
  <si>
    <t>Altura</t>
  </si>
  <si>
    <t>Idade</t>
  </si>
  <si>
    <t>kcals</t>
  </si>
  <si>
    <t>Gasto Calórico Diário</t>
  </si>
  <si>
    <t>Fator de Atividade (FA)</t>
  </si>
  <si>
    <t>Sedentário</t>
  </si>
  <si>
    <t>Levemente Ativo</t>
  </si>
  <si>
    <t>Moderadamente Ativo</t>
  </si>
  <si>
    <t>Altamente Ativo</t>
  </si>
  <si>
    <t>Extremamente Ativo</t>
  </si>
  <si>
    <t>Kcals</t>
  </si>
  <si>
    <t>Quantidade</t>
  </si>
  <si>
    <t>MACRO</t>
  </si>
  <si>
    <t>G</t>
  </si>
  <si>
    <t>%</t>
  </si>
  <si>
    <t>Kcal</t>
  </si>
  <si>
    <t>Proteína</t>
  </si>
  <si>
    <t>Carboidrato</t>
  </si>
  <si>
    <t>Gordura</t>
  </si>
  <si>
    <t>Total</t>
  </si>
  <si>
    <t>Excedente</t>
  </si>
  <si>
    <t>Proteína, Carboidrato e Gordura / Kg</t>
  </si>
  <si>
    <t>g/kg</t>
  </si>
  <si>
    <t>Divisão de Macronutrientes por Refeição</t>
  </si>
  <si>
    <t>Macro</t>
  </si>
  <si>
    <t>g total</t>
  </si>
  <si>
    <t>Refeições</t>
  </si>
  <si>
    <t>Alimento</t>
  </si>
  <si>
    <t>Refeição 1</t>
  </si>
  <si>
    <t>Carb</t>
  </si>
  <si>
    <t>(g)</t>
  </si>
  <si>
    <t>(kcal)</t>
  </si>
  <si>
    <t>Refeição 2</t>
  </si>
  <si>
    <t>Refeição 3</t>
  </si>
  <si>
    <t>Refeição 4</t>
  </si>
  <si>
    <t>Refeição 5</t>
  </si>
  <si>
    <t>Refeição 6</t>
  </si>
  <si>
    <t>gramas/Refeições</t>
  </si>
  <si>
    <t>Total g/kg</t>
  </si>
  <si>
    <t>Faltam (g)</t>
  </si>
  <si>
    <t>REGISTRO NUTRICIONAL DAS REFEIÇÕES</t>
  </si>
  <si>
    <t>IMPRIMA SUAS REFEIÇÕES</t>
  </si>
  <si>
    <t>EMAIL: PUBLICIDADERODRIGOXAVIER@GMAIL.COM</t>
  </si>
  <si>
    <t>MANTENHA OS DIREITOS AUTORAIS</t>
  </si>
  <si>
    <r>
      <t xml:space="preserve">ELABORADO POR </t>
    </r>
    <r>
      <rPr>
        <b/>
        <sz val="11"/>
        <color theme="1"/>
        <rFont val="Calibri"/>
        <family val="2"/>
        <scheme val="minor"/>
      </rPr>
      <t>RODRIGO XAVIER ®</t>
    </r>
  </si>
  <si>
    <t>TABELA ÍNDICE GLICÊMICO</t>
  </si>
  <si>
    <t>ALTO (80&gt;)</t>
  </si>
  <si>
    <t>IG</t>
  </si>
  <si>
    <t>GLICOSE</t>
  </si>
  <si>
    <t>DEXTROSE</t>
  </si>
  <si>
    <t>MALTODEXTRINA</t>
  </si>
  <si>
    <t>BATATA COZIDA</t>
  </si>
  <si>
    <t>CORN FLAKES</t>
  </si>
  <si>
    <t>TAPIOCA</t>
  </si>
  <si>
    <t>PÃO DE MILHO</t>
  </si>
  <si>
    <t>BATATA FRITA</t>
  </si>
  <si>
    <t>TRIGO COZIDO</t>
  </si>
  <si>
    <t>MEL</t>
  </si>
  <si>
    <t>BATATA INGLESA</t>
  </si>
  <si>
    <t>PÃO BRANCO</t>
  </si>
  <si>
    <t>CRACKERS</t>
  </si>
  <si>
    <t>FARINHA DE TRIGO</t>
  </si>
  <si>
    <t>MILHO</t>
  </si>
  <si>
    <t>PÃO FRANCÊS</t>
  </si>
  <si>
    <t>CUSCUS</t>
  </si>
  <si>
    <t>PASSAS</t>
  </si>
  <si>
    <t>BISCOITOS</t>
  </si>
  <si>
    <t>BOLOS</t>
  </si>
  <si>
    <t>MINGAU DE AVEIA</t>
  </si>
  <si>
    <t>SACAROSE</t>
  </si>
  <si>
    <t>PÃO DE HAMBURGUER</t>
  </si>
  <si>
    <t>SORVETE</t>
  </si>
  <si>
    <t>CHOCOLATE</t>
  </si>
  <si>
    <t>BANANA</t>
  </si>
  <si>
    <t>ARROZ BRANCO</t>
  </si>
  <si>
    <t>MUSLI</t>
  </si>
  <si>
    <t>MANGA</t>
  </si>
  <si>
    <t>MÉDIO (50 A 79)</t>
  </si>
  <si>
    <t>ARROZ INTEGRAL</t>
  </si>
  <si>
    <t>PIPOCA</t>
  </si>
  <si>
    <t>AVEIA</t>
  </si>
  <si>
    <t>GATORADE</t>
  </si>
  <si>
    <t>BATATA DPCE</t>
  </si>
  <si>
    <t>KIWI</t>
  </si>
  <si>
    <t>SUCO DE LARANJA</t>
  </si>
  <si>
    <t>INHAME</t>
  </si>
  <si>
    <t>MELANCIA</t>
  </si>
  <si>
    <t>PÃO INTEGRAL</t>
  </si>
  <si>
    <t>TORTILHA</t>
  </si>
  <si>
    <t>FEIJÃO COZIDO</t>
  </si>
  <si>
    <t>ARROZ PARBOLIZADO</t>
  </si>
  <si>
    <t>ERVILHAS</t>
  </si>
  <si>
    <t>PÃO DE CENTEIO</t>
  </si>
  <si>
    <t>UVA</t>
  </si>
  <si>
    <t>SUCO DE ABACAXI</t>
  </si>
  <si>
    <t>LACTOSE</t>
  </si>
  <si>
    <t>BETERRABA</t>
  </si>
  <si>
    <t>MACARRÃO</t>
  </si>
  <si>
    <t>LARANJA</t>
  </si>
  <si>
    <t>ALL BRAN</t>
  </si>
  <si>
    <t>PÊSSEGO</t>
  </si>
  <si>
    <t>SPAGUETE</t>
  </si>
  <si>
    <t>PÊRA</t>
  </si>
  <si>
    <t>SOPA DE TOMATE</t>
  </si>
  <si>
    <t>MAÇÃ</t>
  </si>
  <si>
    <t>IOGURTE C/ SACAROSE</t>
  </si>
  <si>
    <t>LEITE DESNATADO</t>
  </si>
  <si>
    <t>FEIJÃO MANTEIGA</t>
  </si>
  <si>
    <t>DAMASCO SECO</t>
  </si>
  <si>
    <t>MORANGO</t>
  </si>
  <si>
    <t>LEITE INTEGRAL</t>
  </si>
  <si>
    <t>RAVIOLI</t>
  </si>
  <si>
    <t>TOMATE</t>
  </si>
  <si>
    <t>IOGURTE (SEM AÇÚCAR)</t>
  </si>
  <si>
    <t>FRUTOSE</t>
  </si>
  <si>
    <t>CEREJA</t>
  </si>
  <si>
    <t>GRÃO DE BISCO COZIDO</t>
  </si>
  <si>
    <t>LANTILHAS</t>
  </si>
  <si>
    <t>IOGURTE S/ SACAROSE</t>
  </si>
  <si>
    <t>FEIJÃO DE SOJA</t>
  </si>
  <si>
    <t>SOJA</t>
  </si>
  <si>
    <t>AMORA</t>
  </si>
  <si>
    <t>AMENDOIM</t>
  </si>
  <si>
    <t>BAIXO (&lt;49)</t>
  </si>
  <si>
    <t>BRÓCOLIS</t>
  </si>
  <si>
    <t>BERINJELA</t>
  </si>
  <si>
    <t>PEPINO</t>
  </si>
  <si>
    <t>ESPINAFRE</t>
  </si>
  <si>
    <t>ALFACE</t>
  </si>
  <si>
    <t>REPOLHO</t>
  </si>
  <si>
    <t>COUVE-FLOR</t>
  </si>
  <si>
    <t>ABOBRINHA</t>
  </si>
  <si>
    <t>CENOURA CRUA</t>
  </si>
  <si>
    <t>ALIMENTO</t>
  </si>
  <si>
    <t>VB</t>
  </si>
  <si>
    <t>OVO (INTEIRO)</t>
  </si>
  <si>
    <t>CLARA DO OVO (ALBUMINA)</t>
  </si>
  <si>
    <t>FRANGO / PERU</t>
  </si>
  <si>
    <t>PEIXE</t>
  </si>
  <si>
    <t>CARNE VERMELHA (MAGRA)</t>
  </si>
  <si>
    <t>LEITE DE VACA</t>
  </si>
  <si>
    <t>SUPLEMENTO</t>
  </si>
  <si>
    <t>WHEY PROTEIN ISOLADO</t>
  </si>
  <si>
    <t>WHEY PROTEIN CONCENTRADO</t>
  </si>
  <si>
    <t>ALBUMINA</t>
  </si>
  <si>
    <t>CASEÍNA</t>
  </si>
  <si>
    <t>TABELA VALOR BIOLÓGICO</t>
  </si>
  <si>
    <t>OBJETIVO: DEFINIÇÃO MUSCULAR</t>
  </si>
  <si>
    <t>15g</t>
  </si>
  <si>
    <t>200g</t>
  </si>
  <si>
    <t>20g</t>
  </si>
  <si>
    <t>CAFÉ DA MANHÃ</t>
  </si>
  <si>
    <t>LANCHE</t>
  </si>
  <si>
    <t>ALMOÇO</t>
  </si>
  <si>
    <t>M. BASAL</t>
  </si>
  <si>
    <t>10g</t>
  </si>
  <si>
    <t>Quantidade de água mínima por kg corporal:</t>
  </si>
  <si>
    <t>ml</t>
  </si>
  <si>
    <t>NOME: RODRIGO XAVIER</t>
  </si>
  <si>
    <t>21g</t>
  </si>
  <si>
    <t>30g</t>
  </si>
  <si>
    <t>60g</t>
  </si>
  <si>
    <t>100g</t>
  </si>
  <si>
    <t>500ml</t>
  </si>
  <si>
    <t>MUSCILON M. CEREAIS</t>
  </si>
  <si>
    <t>8g</t>
  </si>
  <si>
    <t>1g</t>
  </si>
  <si>
    <t>CANELA MOIDA</t>
  </si>
  <si>
    <t>CACAU EM PO</t>
  </si>
  <si>
    <t>LEITE PO DESNATADO</t>
  </si>
  <si>
    <t>BRIGADEIRO PROTEICO</t>
  </si>
  <si>
    <t>400g</t>
  </si>
  <si>
    <t>BATATA DOCE</t>
  </si>
  <si>
    <t>FILE DE FRANGO</t>
  </si>
  <si>
    <t>CHÁ VERDE</t>
  </si>
  <si>
    <t>MACA</t>
  </si>
  <si>
    <t>ACAI ZERO</t>
  </si>
  <si>
    <t>COLAGENO HIDRO</t>
  </si>
  <si>
    <t>UVA PASSA ESCURA</t>
  </si>
  <si>
    <t>FARINHA LACTEA</t>
  </si>
  <si>
    <t>100ml</t>
  </si>
  <si>
    <t>OVO</t>
  </si>
  <si>
    <t>90g</t>
  </si>
  <si>
    <t>AVEIA EM FLOCOS</t>
  </si>
  <si>
    <t>WHEY PROTEIN ISO</t>
  </si>
  <si>
    <t>POLIVITAMINICO</t>
  </si>
  <si>
    <t>3g</t>
  </si>
  <si>
    <t>CREATINA MICRO</t>
  </si>
  <si>
    <t>PICOLINATO CHROMO</t>
  </si>
  <si>
    <t>PRE TREINO</t>
  </si>
  <si>
    <t>POS TREINO</t>
  </si>
  <si>
    <r>
      <t xml:space="preserve">LANCHE E </t>
    </r>
    <r>
      <rPr>
        <b/>
        <sz val="11"/>
        <color rgb="FFFF0000"/>
        <rFont val="Calibri"/>
        <family val="2"/>
        <scheme val="minor"/>
      </rPr>
      <t>CEIA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</si>
</sst>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h:mm;@"/>
    <numFmt numFmtId="166" formatCode="h:mm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64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1"/>
      <color rgb="FFCA7270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7" tint="0.3999755851924192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b/>
      <sz val="1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9C18A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BF7E73"/>
        <bgColor indexed="64"/>
      </patternFill>
    </fill>
    <fill>
      <patternFill patternType="solid">
        <fgColor rgb="FFCB2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0" fillId="0" borderId="0" xfId="0" applyAlignment="1"/>
    <xf numFmtId="0" fontId="0" fillId="8" borderId="0" xfId="0" applyFill="1" applyAlignment="1"/>
    <xf numFmtId="0" fontId="3" fillId="11" borderId="0" xfId="0" applyFont="1" applyFill="1"/>
    <xf numFmtId="0" fontId="1" fillId="11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164" fontId="0" fillId="10" borderId="0" xfId="0" applyNumberFormat="1" applyFill="1" applyAlignment="1">
      <alignment horizontal="center" vertical="center"/>
    </xf>
    <xf numFmtId="0" fontId="0" fillId="10" borderId="0" xfId="0" applyNumberFormat="1" applyFill="1" applyAlignment="1">
      <alignment horizontal="center" vertical="center"/>
    </xf>
    <xf numFmtId="1" fontId="0" fillId="10" borderId="0" xfId="0" applyNumberFormat="1" applyFill="1" applyAlignment="1">
      <alignment horizontal="center" vertical="center"/>
    </xf>
    <xf numFmtId="0" fontId="0" fillId="8" borderId="0" xfId="0" applyFill="1"/>
    <xf numFmtId="0" fontId="0" fillId="11" borderId="0" xfId="0" applyFill="1"/>
    <xf numFmtId="0" fontId="8" fillId="12" borderId="4" xfId="0" applyFont="1" applyFill="1" applyBorder="1" applyAlignment="1">
      <alignment horizontal="center" vertical="center"/>
    </xf>
    <xf numFmtId="0" fontId="8" fillId="10" borderId="5" xfId="0" applyFont="1" applyFill="1" applyBorder="1" applyAlignment="1">
      <alignment horizontal="center" vertical="center"/>
    </xf>
    <xf numFmtId="164" fontId="0" fillId="7" borderId="0" xfId="0" applyNumberFormat="1" applyFill="1" applyAlignment="1">
      <alignment horizontal="center"/>
    </xf>
    <xf numFmtId="0" fontId="0" fillId="4" borderId="0" xfId="0" applyFill="1"/>
    <xf numFmtId="0" fontId="8" fillId="4" borderId="6" xfId="0" applyFont="1" applyFill="1" applyBorder="1"/>
    <xf numFmtId="164" fontId="0" fillId="8" borderId="0" xfId="0" applyNumberFormat="1" applyFill="1" applyAlignment="1">
      <alignment horizontal="center"/>
    </xf>
    <xf numFmtId="0" fontId="0" fillId="12" borderId="0" xfId="0" applyFill="1"/>
    <xf numFmtId="0" fontId="13" fillId="9" borderId="0" xfId="0" applyFont="1" applyFill="1" applyBorder="1"/>
    <xf numFmtId="0" fontId="6" fillId="11" borderId="0" xfId="0" applyFont="1" applyFill="1" applyBorder="1"/>
    <xf numFmtId="0" fontId="11" fillId="11" borderId="0" xfId="0" applyFont="1" applyFill="1" applyBorder="1"/>
    <xf numFmtId="0" fontId="13" fillId="11" borderId="0" xfId="0" applyFont="1" applyFill="1" applyBorder="1"/>
    <xf numFmtId="0" fontId="13" fillId="6" borderId="0" xfId="0" applyFont="1" applyFill="1" applyAlignment="1">
      <alignment horizontal="center" vertical="center"/>
    </xf>
    <xf numFmtId="2" fontId="13" fillId="9" borderId="0" xfId="0" applyNumberFormat="1" applyFont="1" applyFill="1"/>
    <xf numFmtId="0" fontId="13" fillId="11" borderId="0" xfId="0" applyFont="1" applyFill="1" applyAlignment="1">
      <alignment horizontal="center" vertical="center"/>
    </xf>
    <xf numFmtId="2" fontId="12" fillId="9" borderId="0" xfId="0" applyNumberFormat="1" applyFont="1" applyFill="1"/>
    <xf numFmtId="2" fontId="15" fillId="9" borderId="0" xfId="0" applyNumberFormat="1" applyFont="1" applyFill="1"/>
    <xf numFmtId="0" fontId="12" fillId="9" borderId="0" xfId="0" applyFont="1" applyFill="1" applyBorder="1"/>
    <xf numFmtId="0" fontId="15" fillId="9" borderId="0" xfId="0" applyFont="1" applyFill="1" applyBorder="1"/>
    <xf numFmtId="0" fontId="12" fillId="8" borderId="0" xfId="0" applyFont="1" applyFill="1" applyBorder="1" applyAlignment="1">
      <alignment horizontal="center" vertical="center"/>
    </xf>
    <xf numFmtId="0" fontId="15" fillId="8" borderId="0" xfId="0" applyFont="1" applyFill="1" applyBorder="1" applyAlignment="1">
      <alignment horizontal="center" vertical="center"/>
    </xf>
    <xf numFmtId="0" fontId="13" fillId="8" borderId="0" xfId="0" applyFont="1" applyFill="1" applyBorder="1" applyAlignment="1">
      <alignment horizontal="center" vertical="center"/>
    </xf>
    <xf numFmtId="0" fontId="14" fillId="9" borderId="0" xfId="0" applyFont="1" applyFill="1"/>
    <xf numFmtId="0" fontId="12" fillId="9" borderId="0" xfId="0" applyFont="1" applyFill="1" applyAlignment="1">
      <alignment horizontal="center"/>
    </xf>
    <xf numFmtId="0" fontId="15" fillId="9" borderId="0" xfId="0" applyFont="1" applyFill="1" applyAlignment="1">
      <alignment horizontal="center"/>
    </xf>
    <xf numFmtId="0" fontId="13" fillId="9" borderId="0" xfId="0" applyFont="1" applyFill="1" applyAlignment="1">
      <alignment horizontal="center"/>
    </xf>
    <xf numFmtId="0" fontId="17" fillId="11" borderId="0" xfId="0" applyFont="1" applyFill="1"/>
    <xf numFmtId="0" fontId="7" fillId="11" borderId="0" xfId="0" applyFont="1" applyFill="1"/>
    <xf numFmtId="2" fontId="12" fillId="9" borderId="0" xfId="0" applyNumberFormat="1" applyFont="1" applyFill="1" applyAlignment="1">
      <alignment horizontal="center"/>
    </xf>
    <xf numFmtId="2" fontId="15" fillId="9" borderId="0" xfId="0" applyNumberFormat="1" applyFont="1" applyFill="1" applyAlignment="1">
      <alignment horizontal="center"/>
    </xf>
    <xf numFmtId="2" fontId="13" fillId="9" borderId="0" xfId="0" applyNumberFormat="1" applyFont="1" applyFill="1" applyAlignment="1">
      <alignment horizontal="center"/>
    </xf>
    <xf numFmtId="2" fontId="7" fillId="9" borderId="0" xfId="0" applyNumberFormat="1" applyFont="1" applyFill="1"/>
    <xf numFmtId="1" fontId="12" fillId="9" borderId="0" xfId="0" applyNumberFormat="1" applyFont="1" applyFill="1" applyAlignment="1">
      <alignment horizontal="center"/>
    </xf>
    <xf numFmtId="1" fontId="15" fillId="9" borderId="0" xfId="0" applyNumberFormat="1" applyFont="1" applyFill="1" applyAlignment="1">
      <alignment horizontal="center"/>
    </xf>
    <xf numFmtId="1" fontId="13" fillId="9" borderId="0" xfId="0" applyNumberFormat="1" applyFont="1" applyFill="1" applyAlignment="1">
      <alignment horizontal="center"/>
    </xf>
    <xf numFmtId="2" fontId="12" fillId="9" borderId="0" xfId="0" applyNumberFormat="1" applyFont="1" applyFill="1" applyBorder="1"/>
    <xf numFmtId="2" fontId="15" fillId="9" borderId="0" xfId="0" applyNumberFormat="1" applyFont="1" applyFill="1" applyBorder="1"/>
    <xf numFmtId="2" fontId="13" fillId="9" borderId="0" xfId="0" applyNumberFormat="1" applyFont="1" applyFill="1" applyBorder="1"/>
    <xf numFmtId="0" fontId="17" fillId="12" borderId="0" xfId="0" applyFont="1" applyFill="1"/>
    <xf numFmtId="0" fontId="0" fillId="13" borderId="0" xfId="0" applyFill="1"/>
    <xf numFmtId="165" fontId="0" fillId="13" borderId="0" xfId="0" applyNumberFormat="1" applyFill="1"/>
    <xf numFmtId="0" fontId="3" fillId="12" borderId="0" xfId="0" applyFont="1" applyFill="1" applyAlignment="1">
      <alignment horizontal="center"/>
    </xf>
    <xf numFmtId="0" fontId="12" fillId="12" borderId="0" xfId="0" applyFont="1" applyFill="1" applyAlignment="1">
      <alignment horizontal="center"/>
    </xf>
    <xf numFmtId="0" fontId="15" fillId="12" borderId="0" xfId="0" applyFont="1" applyFill="1" applyAlignment="1">
      <alignment horizontal="center"/>
    </xf>
    <xf numFmtId="0" fontId="13" fillId="12" borderId="0" xfId="0" applyFont="1" applyFill="1" applyAlignment="1">
      <alignment horizontal="center"/>
    </xf>
    <xf numFmtId="0" fontId="15" fillId="11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2" fontId="16" fillId="9" borderId="0" xfId="0" applyNumberFormat="1" applyFont="1" applyFill="1"/>
    <xf numFmtId="0" fontId="3" fillId="11" borderId="0" xfId="0" applyFont="1" applyFill="1" applyAlignment="1">
      <alignment horizontal="center"/>
    </xf>
    <xf numFmtId="0" fontId="1" fillId="12" borderId="0" xfId="0" applyFont="1" applyFill="1" applyAlignment="1"/>
    <xf numFmtId="0" fontId="3" fillId="9" borderId="0" xfId="0" applyFont="1" applyFill="1" applyAlignment="1">
      <alignment horizontal="center"/>
    </xf>
    <xf numFmtId="0" fontId="15" fillId="9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/>
    </xf>
    <xf numFmtId="0" fontId="15" fillId="11" borderId="0" xfId="0" applyFont="1" applyFill="1" applyAlignment="1">
      <alignment horizontal="center"/>
    </xf>
    <xf numFmtId="0" fontId="13" fillId="11" borderId="0" xfId="0" applyFont="1" applyFill="1" applyAlignment="1">
      <alignment horizontal="center"/>
    </xf>
    <xf numFmtId="0" fontId="2" fillId="3" borderId="1" xfId="0" applyFont="1" applyFill="1" applyBorder="1"/>
    <xf numFmtId="166" fontId="0" fillId="14" borderId="15" xfId="0" applyNumberFormat="1" applyFill="1" applyBorder="1"/>
    <xf numFmtId="0" fontId="0" fillId="14" borderId="11" xfId="0" applyFill="1" applyBorder="1"/>
    <xf numFmtId="0" fontId="0" fillId="14" borderId="14" xfId="0" applyFill="1" applyBorder="1"/>
    <xf numFmtId="0" fontId="12" fillId="9" borderId="0" xfId="0" applyFont="1" applyFill="1" applyAlignment="1">
      <alignment horizontal="center"/>
    </xf>
    <xf numFmtId="0" fontId="1" fillId="18" borderId="21" xfId="0" applyFont="1" applyFill="1" applyBorder="1" applyAlignment="1">
      <alignment horizontal="center"/>
    </xf>
    <xf numFmtId="0" fontId="1" fillId="18" borderId="22" xfId="0" applyFont="1" applyFill="1" applyBorder="1" applyAlignment="1">
      <alignment horizontal="center"/>
    </xf>
    <xf numFmtId="0" fontId="1" fillId="18" borderId="23" xfId="0" applyFont="1" applyFill="1" applyBorder="1" applyAlignment="1">
      <alignment horizontal="center"/>
    </xf>
    <xf numFmtId="0" fontId="1" fillId="18" borderId="17" xfId="0" applyFont="1" applyFill="1" applyBorder="1" applyAlignment="1">
      <alignment horizontal="center"/>
    </xf>
    <xf numFmtId="0" fontId="1" fillId="20" borderId="17" xfId="0" applyFont="1" applyFill="1" applyBorder="1" applyAlignment="1">
      <alignment horizontal="center"/>
    </xf>
    <xf numFmtId="0" fontId="1" fillId="20" borderId="21" xfId="0" applyFont="1" applyFill="1" applyBorder="1" applyAlignment="1">
      <alignment horizontal="center"/>
    </xf>
    <xf numFmtId="0" fontId="1" fillId="20" borderId="22" xfId="0" applyFont="1" applyFill="1" applyBorder="1" applyAlignment="1">
      <alignment horizontal="center"/>
    </xf>
    <xf numFmtId="0" fontId="1" fillId="20" borderId="23" xfId="0" applyFont="1" applyFill="1" applyBorder="1" applyAlignment="1">
      <alignment horizontal="center"/>
    </xf>
    <xf numFmtId="0" fontId="1" fillId="15" borderId="17" xfId="0" applyFont="1" applyFill="1" applyBorder="1" applyAlignment="1">
      <alignment horizontal="center"/>
    </xf>
    <xf numFmtId="0" fontId="1" fillId="15" borderId="21" xfId="0" applyFont="1" applyFill="1" applyBorder="1" applyAlignment="1">
      <alignment horizontal="center"/>
    </xf>
    <xf numFmtId="0" fontId="1" fillId="15" borderId="22" xfId="0" applyFont="1" applyFill="1" applyBorder="1" applyAlignment="1">
      <alignment horizontal="center"/>
    </xf>
    <xf numFmtId="0" fontId="1" fillId="15" borderId="23" xfId="0" applyFont="1" applyFill="1" applyBorder="1" applyAlignment="1">
      <alignment horizontal="center"/>
    </xf>
    <xf numFmtId="0" fontId="0" fillId="22" borderId="0" xfId="0" applyFill="1" applyAlignment="1">
      <alignment horizontal="center"/>
    </xf>
    <xf numFmtId="0" fontId="0" fillId="23" borderId="25" xfId="0" applyFill="1" applyBorder="1" applyAlignment="1">
      <alignment horizontal="center"/>
    </xf>
    <xf numFmtId="0" fontId="0" fillId="23" borderId="26" xfId="0" applyFill="1" applyBorder="1" applyAlignment="1">
      <alignment horizontal="center"/>
    </xf>
    <xf numFmtId="0" fontId="0" fillId="23" borderId="27" xfId="0" applyFill="1" applyBorder="1"/>
    <xf numFmtId="0" fontId="0" fillId="23" borderId="27" xfId="0" applyFill="1" applyBorder="1" applyAlignment="1">
      <alignment horizontal="center"/>
    </xf>
    <xf numFmtId="0" fontId="0" fillId="22" borderId="24" xfId="0" applyFill="1" applyBorder="1" applyAlignment="1">
      <alignment horizontal="center"/>
    </xf>
    <xf numFmtId="0" fontId="0" fillId="14" borderId="9" xfId="0" applyFill="1" applyBorder="1" applyAlignment="1">
      <alignment horizontal="right"/>
    </xf>
    <xf numFmtId="0" fontId="0" fillId="14" borderId="11" xfId="0" applyFill="1" applyBorder="1" applyAlignment="1">
      <alignment horizontal="right"/>
    </xf>
    <xf numFmtId="0" fontId="0" fillId="14" borderId="14" xfId="0" applyFill="1" applyBorder="1" applyAlignment="1">
      <alignment horizontal="right"/>
    </xf>
    <xf numFmtId="0" fontId="11" fillId="11" borderId="0" xfId="0" applyFont="1" applyFill="1"/>
    <xf numFmtId="0" fontId="11" fillId="4" borderId="0" xfId="0" applyFont="1" applyFill="1"/>
    <xf numFmtId="0" fontId="11" fillId="10" borderId="0" xfId="0" applyFont="1" applyFill="1" applyAlignment="1">
      <alignment horizontal="center"/>
    </xf>
    <xf numFmtId="0" fontId="3" fillId="12" borderId="0" xfId="0" applyFont="1" applyFill="1" applyAlignment="1"/>
    <xf numFmtId="0" fontId="3" fillId="12" borderId="0" xfId="0" applyFont="1" applyFill="1"/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0" xfId="0" applyFill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165" fontId="0" fillId="14" borderId="7" xfId="0" applyNumberFormat="1" applyFill="1" applyBorder="1" applyAlignment="1">
      <alignment horizontal="center"/>
    </xf>
    <xf numFmtId="165" fontId="0" fillId="14" borderId="9" xfId="0" applyNumberFormat="1" applyFill="1" applyBorder="1" applyAlignment="1">
      <alignment horizontal="center"/>
    </xf>
    <xf numFmtId="0" fontId="0" fillId="14" borderId="7" xfId="0" applyFill="1" applyBorder="1" applyAlignment="1">
      <alignment horizontal="center"/>
    </xf>
    <xf numFmtId="0" fontId="0" fillId="14" borderId="8" xfId="0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5" fillId="13" borderId="0" xfId="0" applyFont="1" applyFill="1" applyAlignment="1">
      <alignment horizontal="center"/>
    </xf>
    <xf numFmtId="0" fontId="0" fillId="13" borderId="0" xfId="0" applyFill="1" applyAlignment="1">
      <alignment horizontal="center"/>
    </xf>
    <xf numFmtId="0" fontId="3" fillId="12" borderId="0" xfId="0" applyFont="1" applyFill="1" applyAlignment="1">
      <alignment horizontal="center"/>
    </xf>
    <xf numFmtId="2" fontId="12" fillId="9" borderId="0" xfId="0" applyNumberFormat="1" applyFont="1" applyFill="1" applyBorder="1" applyAlignment="1">
      <alignment horizontal="center"/>
    </xf>
    <xf numFmtId="2" fontId="15" fillId="9" borderId="0" xfId="0" applyNumberFormat="1" applyFont="1" applyFill="1" applyBorder="1" applyAlignment="1">
      <alignment horizontal="center"/>
    </xf>
    <xf numFmtId="2" fontId="13" fillId="9" borderId="0" xfId="0" applyNumberFormat="1" applyFont="1" applyFill="1" applyBorder="1" applyAlignment="1">
      <alignment horizontal="center"/>
    </xf>
    <xf numFmtId="0" fontId="14" fillId="9" borderId="0" xfId="0" applyFont="1" applyFill="1" applyAlignment="1">
      <alignment horizontal="center"/>
    </xf>
    <xf numFmtId="164" fontId="12" fillId="9" borderId="0" xfId="0" applyNumberFormat="1" applyFont="1" applyFill="1" applyAlignment="1">
      <alignment horizontal="center"/>
    </xf>
    <xf numFmtId="164" fontId="15" fillId="9" borderId="0" xfId="0" applyNumberFormat="1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0" fontId="2" fillId="17" borderId="17" xfId="0" applyFont="1" applyFill="1" applyBorder="1" applyAlignment="1">
      <alignment horizontal="left"/>
    </xf>
    <xf numFmtId="0" fontId="0" fillId="10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164" fontId="13" fillId="9" borderId="0" xfId="0" applyNumberFormat="1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1" fillId="18" borderId="19" xfId="0" applyFont="1" applyFill="1" applyBorder="1" applyAlignment="1">
      <alignment horizontal="center"/>
    </xf>
    <xf numFmtId="0" fontId="1" fillId="20" borderId="19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left"/>
    </xf>
    <xf numFmtId="0" fontId="2" fillId="21" borderId="17" xfId="0" applyFont="1" applyFill="1" applyBorder="1" applyAlignment="1">
      <alignment horizontal="left"/>
    </xf>
    <xf numFmtId="0" fontId="18" fillId="16" borderId="23" xfId="0" applyFont="1" applyFill="1" applyBorder="1" applyAlignment="1">
      <alignment horizontal="center"/>
    </xf>
    <xf numFmtId="0" fontId="18" fillId="16" borderId="16" xfId="0" applyFont="1" applyFill="1" applyBorder="1" applyAlignment="1">
      <alignment horizontal="center"/>
    </xf>
    <xf numFmtId="0" fontId="0" fillId="22" borderId="20" xfId="0" applyFill="1" applyBorder="1" applyAlignment="1">
      <alignment horizontal="center"/>
    </xf>
    <xf numFmtId="0" fontId="0" fillId="22" borderId="19" xfId="0" applyFill="1" applyBorder="1" applyAlignment="1">
      <alignment horizontal="center"/>
    </xf>
    <xf numFmtId="0" fontId="0" fillId="23" borderId="21" xfId="0" applyFill="1" applyBorder="1" applyAlignment="1">
      <alignment horizontal="left"/>
    </xf>
    <xf numFmtId="0" fontId="0" fillId="23" borderId="18" xfId="0" applyFill="1" applyBorder="1" applyAlignment="1">
      <alignment horizontal="left"/>
    </xf>
    <xf numFmtId="0" fontId="0" fillId="23" borderId="22" xfId="0" applyFill="1" applyBorder="1" applyAlignment="1">
      <alignment horizontal="left"/>
    </xf>
    <xf numFmtId="0" fontId="0" fillId="23" borderId="0" xfId="0" applyFill="1" applyBorder="1" applyAlignment="1">
      <alignment horizontal="left"/>
    </xf>
    <xf numFmtId="0" fontId="0" fillId="23" borderId="23" xfId="0" applyFill="1" applyBorder="1" applyAlignment="1">
      <alignment horizontal="left"/>
    </xf>
    <xf numFmtId="0" fontId="0" fillId="23" borderId="16" xfId="0" applyFill="1" applyBorder="1" applyAlignment="1">
      <alignment horizontal="left"/>
    </xf>
    <xf numFmtId="0" fontId="1" fillId="15" borderId="19" xfId="0" applyFont="1" applyFill="1" applyBorder="1" applyAlignment="1">
      <alignment horizontal="center"/>
    </xf>
    <xf numFmtId="0" fontId="0" fillId="22" borderId="0" xfId="0" applyFill="1" applyAlignment="1">
      <alignment horizontal="center"/>
    </xf>
    <xf numFmtId="0" fontId="5" fillId="19" borderId="20" xfId="0" applyFont="1" applyFill="1" applyBorder="1" applyAlignment="1">
      <alignment horizontal="center"/>
    </xf>
    <xf numFmtId="0" fontId="5" fillId="19" borderId="19" xfId="0" applyFont="1" applyFill="1" applyBorder="1" applyAlignment="1">
      <alignment horizontal="center"/>
    </xf>
    <xf numFmtId="0" fontId="5" fillId="19" borderId="24" xfId="0" applyFont="1" applyFill="1" applyBorder="1" applyAlignment="1">
      <alignment horizontal="center"/>
    </xf>
    <xf numFmtId="0" fontId="19" fillId="14" borderId="10" xfId="0" applyFont="1" applyFill="1" applyBorder="1" applyAlignment="1">
      <alignment horizontal="center"/>
    </xf>
    <xf numFmtId="0" fontId="19" fillId="14" borderId="0" xfId="0" applyFont="1" applyFill="1" applyBorder="1" applyAlignment="1">
      <alignment horizontal="center"/>
    </xf>
    <xf numFmtId="0" fontId="19" fillId="14" borderId="11" xfId="0" applyFont="1" applyFill="1" applyBorder="1" applyAlignment="1">
      <alignment horizontal="right"/>
    </xf>
    <xf numFmtId="0" fontId="19" fillId="14" borderId="12" xfId="0" applyFont="1" applyFill="1" applyBorder="1" applyAlignment="1">
      <alignment horizontal="center"/>
    </xf>
    <xf numFmtId="0" fontId="19" fillId="14" borderId="13" xfId="0" applyFont="1" applyFill="1" applyBorder="1" applyAlignment="1">
      <alignment horizontal="center"/>
    </xf>
    <xf numFmtId="0" fontId="19" fillId="14" borderId="14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B2105"/>
      <color rgb="FFBF7E73"/>
      <color rgb="FFDE5E50"/>
      <color rgb="FF000000"/>
      <color rgb="FFFFFFFF"/>
      <color rgb="FF79C18A"/>
      <color rgb="FFCA7270"/>
      <color rgb="FFF04A2E"/>
      <color rgb="FFC71B1B"/>
      <color rgb="FFD64A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W40"/>
  <sheetViews>
    <sheetView tabSelected="1" topLeftCell="J1" zoomScaleNormal="100" workbookViewId="0">
      <selection activeCell="AZ33" sqref="AZ33"/>
    </sheetView>
  </sheetViews>
  <sheetFormatPr defaultRowHeight="15" x14ac:dyDescent="0.25"/>
  <cols>
    <col min="3" max="3" width="14" customWidth="1"/>
    <col min="4" max="4" width="10.25" customWidth="1"/>
    <col min="10" max="10" width="9" customWidth="1"/>
    <col min="11" max="11" width="0.75" customWidth="1"/>
    <col min="12" max="12" width="10.25" customWidth="1"/>
    <col min="13" max="13" width="9" customWidth="1"/>
    <col min="18" max="18" width="1.125" customWidth="1"/>
    <col min="20" max="20" width="7.875" customWidth="1"/>
    <col min="21" max="21" width="9" customWidth="1"/>
    <col min="22" max="22" width="1.125" customWidth="1"/>
    <col min="23" max="23" width="9.75" customWidth="1"/>
    <col min="28" max="28" width="9" customWidth="1"/>
    <col min="29" max="29" width="1.125" customWidth="1"/>
    <col min="31" max="31" width="1.125" customWidth="1"/>
    <col min="38" max="38" width="1.125" customWidth="1"/>
  </cols>
  <sheetData>
    <row r="1" spans="1:75" ht="19.5" customHeight="1" x14ac:dyDescent="0.35">
      <c r="A1" s="125" t="s">
        <v>1</v>
      </c>
      <c r="B1" s="125"/>
      <c r="C1" s="125"/>
      <c r="D1" s="125"/>
      <c r="E1" s="125"/>
      <c r="F1" s="125"/>
      <c r="G1" s="125"/>
      <c r="H1" s="125"/>
      <c r="I1" s="125"/>
      <c r="K1" s="4"/>
      <c r="L1" s="4" t="s">
        <v>20</v>
      </c>
      <c r="M1" s="4" t="s">
        <v>21</v>
      </c>
      <c r="N1" s="4" t="s">
        <v>22</v>
      </c>
      <c r="O1" s="4" t="s">
        <v>23</v>
      </c>
      <c r="P1" s="126" t="s">
        <v>30</v>
      </c>
      <c r="Q1" s="126"/>
      <c r="R1" s="10"/>
      <c r="V1" s="49"/>
      <c r="W1" s="111" t="s">
        <v>48</v>
      </c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49"/>
      <c r="AS1" s="109" t="s">
        <v>49</v>
      </c>
      <c r="AT1" s="109"/>
      <c r="AU1" s="109"/>
      <c r="AV1" s="109"/>
      <c r="AW1" s="109"/>
      <c r="AX1" s="109"/>
      <c r="BC1" s="134" t="s">
        <v>53</v>
      </c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P1" s="146" t="s">
        <v>154</v>
      </c>
      <c r="BQ1" s="147"/>
      <c r="BR1" s="147"/>
      <c r="BS1" s="147"/>
      <c r="BT1" s="147"/>
      <c r="BU1" s="147"/>
      <c r="BV1" s="147"/>
      <c r="BW1" s="148"/>
    </row>
    <row r="2" spans="1:75" ht="15.75" thickBot="1" x14ac:dyDescent="0.3">
      <c r="A2" s="9"/>
      <c r="B2" s="9"/>
      <c r="C2" s="9"/>
      <c r="D2" s="9"/>
      <c r="E2" s="9"/>
      <c r="F2" s="9"/>
      <c r="G2" s="9"/>
      <c r="H2" s="9"/>
      <c r="I2" s="9"/>
      <c r="K2" s="19"/>
      <c r="L2" s="27" t="s">
        <v>24</v>
      </c>
      <c r="M2" s="28">
        <f>SUM(Z12+AI12+Z25+AI25+Z38+AI38)</f>
        <v>220.60000000000002</v>
      </c>
      <c r="N2" s="45">
        <f>O2:O4/O5</f>
        <v>0.27886104351673358</v>
      </c>
      <c r="O2" s="27">
        <f xml:space="preserve"> 4*M2</f>
        <v>882.40000000000009</v>
      </c>
      <c r="P2" s="114">
        <f>M2/C4</f>
        <v>2.8282051282051284</v>
      </c>
      <c r="Q2" s="114"/>
      <c r="R2" s="10"/>
      <c r="BC2" s="130" t="s">
        <v>54</v>
      </c>
      <c r="BD2" s="130"/>
      <c r="BE2" s="130"/>
      <c r="BF2" s="74" t="s">
        <v>55</v>
      </c>
      <c r="BG2" s="131" t="s">
        <v>85</v>
      </c>
      <c r="BH2" s="131"/>
      <c r="BI2" s="131"/>
      <c r="BJ2" s="75" t="s">
        <v>55</v>
      </c>
      <c r="BK2" s="144" t="s">
        <v>131</v>
      </c>
      <c r="BL2" s="144"/>
      <c r="BM2" s="144"/>
      <c r="BN2" s="79" t="s">
        <v>55</v>
      </c>
      <c r="BP2" s="136" t="s">
        <v>141</v>
      </c>
      <c r="BQ2" s="137"/>
      <c r="BR2" s="137"/>
      <c r="BS2" s="88" t="s">
        <v>142</v>
      </c>
      <c r="BT2" s="145" t="s">
        <v>149</v>
      </c>
      <c r="BU2" s="145"/>
      <c r="BV2" s="145"/>
      <c r="BW2" s="83" t="s">
        <v>142</v>
      </c>
    </row>
    <row r="3" spans="1:75" ht="15.75" thickBot="1" x14ac:dyDescent="0.3">
      <c r="A3" s="9"/>
      <c r="B3" s="127" t="s">
        <v>11</v>
      </c>
      <c r="C3" s="127"/>
      <c r="D3" s="127"/>
      <c r="E3" s="9"/>
      <c r="F3" s="124" t="s">
        <v>12</v>
      </c>
      <c r="G3" s="124"/>
      <c r="H3" s="124"/>
      <c r="I3" s="2"/>
      <c r="K3" s="20"/>
      <c r="L3" s="28" t="s">
        <v>25</v>
      </c>
      <c r="M3" s="28">
        <f>SUM(AA12+AJ12+AA25+AJ25+AA38+AJ38)</f>
        <v>427.59999999999997</v>
      </c>
      <c r="N3" s="46">
        <f>O2:O4/O5</f>
        <v>0.54053029105963402</v>
      </c>
      <c r="O3" s="28">
        <f>4*M3</f>
        <v>1710.3999999999999</v>
      </c>
      <c r="P3" s="115">
        <f>M3/C4</f>
        <v>5.4820512820512812</v>
      </c>
      <c r="Q3" s="115"/>
      <c r="R3" s="10"/>
      <c r="V3" s="49"/>
      <c r="W3" s="50">
        <v>0.20138888888888887</v>
      </c>
      <c r="X3" s="112" t="s">
        <v>36</v>
      </c>
      <c r="Y3" s="112"/>
      <c r="Z3" s="49"/>
      <c r="AA3" s="49"/>
      <c r="AB3" s="49"/>
      <c r="AC3" s="49"/>
      <c r="AE3" s="49"/>
      <c r="AF3" s="50">
        <v>0.35416666666666669</v>
      </c>
      <c r="AG3" s="112" t="s">
        <v>40</v>
      </c>
      <c r="AH3" s="112"/>
      <c r="AI3" s="49"/>
      <c r="AJ3" s="49"/>
      <c r="AK3" s="49"/>
      <c r="AL3" s="49"/>
      <c r="AS3" s="103" t="s">
        <v>159</v>
      </c>
      <c r="AT3" s="104"/>
      <c r="AU3" s="66">
        <f>W13</f>
        <v>615.6</v>
      </c>
      <c r="AV3" s="103" t="s">
        <v>160</v>
      </c>
      <c r="AW3" s="104"/>
      <c r="AX3" s="66">
        <f>AF13</f>
        <v>474.3</v>
      </c>
      <c r="BC3" s="121" t="s">
        <v>56</v>
      </c>
      <c r="BD3" s="121"/>
      <c r="BE3" s="121"/>
      <c r="BF3" s="71">
        <v>138</v>
      </c>
      <c r="BG3" s="132" t="s">
        <v>86</v>
      </c>
      <c r="BH3" s="132"/>
      <c r="BI3" s="132"/>
      <c r="BJ3" s="76">
        <v>79</v>
      </c>
      <c r="BK3" s="133" t="s">
        <v>113</v>
      </c>
      <c r="BL3" s="133"/>
      <c r="BM3" s="133"/>
      <c r="BN3" s="80">
        <v>48</v>
      </c>
      <c r="BP3" s="138" t="s">
        <v>143</v>
      </c>
      <c r="BQ3" s="139"/>
      <c r="BR3" s="139"/>
      <c r="BS3" s="84">
        <v>100</v>
      </c>
      <c r="BT3" s="138" t="s">
        <v>150</v>
      </c>
      <c r="BU3" s="139"/>
      <c r="BV3" s="139"/>
      <c r="BW3" s="84">
        <v>159</v>
      </c>
    </row>
    <row r="4" spans="1:75" ht="15.75" thickBot="1" x14ac:dyDescent="0.3">
      <c r="A4" s="9"/>
      <c r="B4" s="4" t="s">
        <v>7</v>
      </c>
      <c r="C4" s="6">
        <v>78</v>
      </c>
      <c r="D4" s="14" t="s">
        <v>0</v>
      </c>
      <c r="E4" s="9"/>
      <c r="F4" s="122" t="s">
        <v>13</v>
      </c>
      <c r="G4" s="122"/>
      <c r="H4" s="13">
        <v>1</v>
      </c>
      <c r="I4" s="9"/>
      <c r="K4" s="21"/>
      <c r="L4" s="18" t="s">
        <v>26</v>
      </c>
      <c r="M4" s="28">
        <f>SUM(AB12+AK12+AB25+AK25+AB38+AK38)</f>
        <v>63.499999999999993</v>
      </c>
      <c r="N4" s="47">
        <f>O2:O4/O5</f>
        <v>0.18060866542363235</v>
      </c>
      <c r="O4" s="18">
        <f>9*M4</f>
        <v>571.49999999999989</v>
      </c>
      <c r="P4" s="116">
        <f>M4/C4</f>
        <v>0.81410256410256399</v>
      </c>
      <c r="Q4" s="116"/>
      <c r="R4" s="10"/>
      <c r="V4" s="17"/>
      <c r="W4" s="51" t="s">
        <v>19</v>
      </c>
      <c r="X4" s="113" t="s">
        <v>35</v>
      </c>
      <c r="Y4" s="113"/>
      <c r="Z4" s="52" t="s">
        <v>24</v>
      </c>
      <c r="AA4" s="53" t="s">
        <v>37</v>
      </c>
      <c r="AB4" s="54" t="s">
        <v>26</v>
      </c>
      <c r="AC4" s="17"/>
      <c r="AE4" s="17"/>
      <c r="AF4" s="51" t="s">
        <v>19</v>
      </c>
      <c r="AG4" s="113" t="s">
        <v>35</v>
      </c>
      <c r="AH4" s="113"/>
      <c r="AI4" s="52" t="s">
        <v>24</v>
      </c>
      <c r="AJ4" s="53" t="s">
        <v>37</v>
      </c>
      <c r="AK4" s="54" t="s">
        <v>26</v>
      </c>
      <c r="AL4" s="17"/>
      <c r="AS4" s="105" t="str">
        <f>X3</f>
        <v>Refeição 1</v>
      </c>
      <c r="AT4" s="106"/>
      <c r="AU4" s="67">
        <f>W3</f>
        <v>0.20138888888888887</v>
      </c>
      <c r="AV4" s="105" t="str">
        <f>AG3</f>
        <v>Refeição 2</v>
      </c>
      <c r="AW4" s="106"/>
      <c r="AX4" s="67">
        <f>AF3</f>
        <v>0.35416666666666669</v>
      </c>
      <c r="BC4" s="121" t="s">
        <v>57</v>
      </c>
      <c r="BD4" s="121"/>
      <c r="BE4" s="121"/>
      <c r="BF4" s="72">
        <v>138</v>
      </c>
      <c r="BG4" s="132" t="s">
        <v>87</v>
      </c>
      <c r="BH4" s="132"/>
      <c r="BI4" s="132"/>
      <c r="BJ4" s="77">
        <v>79</v>
      </c>
      <c r="BK4" s="133" t="s">
        <v>97</v>
      </c>
      <c r="BL4" s="133"/>
      <c r="BM4" s="133"/>
      <c r="BN4" s="81">
        <v>48</v>
      </c>
      <c r="BP4" s="140" t="s">
        <v>144</v>
      </c>
      <c r="BQ4" s="141"/>
      <c r="BR4" s="141"/>
      <c r="BS4" s="85">
        <v>88</v>
      </c>
      <c r="BT4" s="140" t="s">
        <v>151</v>
      </c>
      <c r="BU4" s="141"/>
      <c r="BV4" s="141"/>
      <c r="BW4" s="85">
        <v>104</v>
      </c>
    </row>
    <row r="5" spans="1:75" x14ac:dyDescent="0.25">
      <c r="A5" s="9"/>
      <c r="B5" s="4" t="s">
        <v>8</v>
      </c>
      <c r="C5" s="7">
        <v>175</v>
      </c>
      <c r="D5" s="14" t="s">
        <v>4</v>
      </c>
      <c r="E5" s="9"/>
      <c r="F5" s="122" t="s">
        <v>14</v>
      </c>
      <c r="G5" s="122"/>
      <c r="H5" s="13">
        <v>1.375</v>
      </c>
      <c r="I5" s="9"/>
      <c r="K5" s="10"/>
      <c r="L5" s="10"/>
      <c r="M5" s="10"/>
      <c r="N5" s="37" t="s">
        <v>27</v>
      </c>
      <c r="O5" s="37">
        <f>SUM(O2:O4)</f>
        <v>3164.3</v>
      </c>
      <c r="P5" s="37" t="s">
        <v>10</v>
      </c>
      <c r="Q5" s="10"/>
      <c r="R5" s="10"/>
      <c r="V5" s="10"/>
      <c r="W5" s="61">
        <v>4</v>
      </c>
      <c r="X5" s="110" t="s">
        <v>189</v>
      </c>
      <c r="Y5" s="110"/>
      <c r="Z5" s="33">
        <v>24</v>
      </c>
      <c r="AA5" s="62">
        <v>4</v>
      </c>
      <c r="AB5" s="22">
        <v>24</v>
      </c>
      <c r="AC5" s="10"/>
      <c r="AE5" s="10"/>
      <c r="AF5" s="61" t="s">
        <v>167</v>
      </c>
      <c r="AG5" s="110" t="s">
        <v>172</v>
      </c>
      <c r="AH5" s="110"/>
      <c r="AI5" s="70">
        <v>1.7</v>
      </c>
      <c r="AJ5" s="62">
        <v>17</v>
      </c>
      <c r="AK5" s="22">
        <v>0</v>
      </c>
      <c r="AL5" s="10"/>
      <c r="AS5" s="107" t="str">
        <f t="shared" ref="AS5:AS11" si="0">X5</f>
        <v>OVO</v>
      </c>
      <c r="AT5" s="108"/>
      <c r="AU5" s="89">
        <f t="shared" ref="AU5:AU11" si="1">W5</f>
        <v>4</v>
      </c>
      <c r="AV5" s="107" t="str">
        <f t="shared" ref="AV5:AV11" si="2">AG5</f>
        <v>MUSCILON M. CEREAIS</v>
      </c>
      <c r="AW5" s="108"/>
      <c r="AX5" s="89" t="str">
        <f t="shared" ref="AX5:AX11" si="3">AF5</f>
        <v>21g</v>
      </c>
      <c r="BC5" s="121" t="s">
        <v>58</v>
      </c>
      <c r="BD5" s="121"/>
      <c r="BE5" s="121"/>
      <c r="BF5" s="72">
        <v>137</v>
      </c>
      <c r="BG5" s="132" t="s">
        <v>88</v>
      </c>
      <c r="BH5" s="132"/>
      <c r="BI5" s="132"/>
      <c r="BJ5" s="77">
        <v>78</v>
      </c>
      <c r="BK5" s="133" t="s">
        <v>114</v>
      </c>
      <c r="BL5" s="133"/>
      <c r="BM5" s="133"/>
      <c r="BN5" s="81">
        <v>46</v>
      </c>
      <c r="BP5" s="140" t="s">
        <v>145</v>
      </c>
      <c r="BQ5" s="141"/>
      <c r="BR5" s="141"/>
      <c r="BS5" s="85">
        <v>79</v>
      </c>
      <c r="BT5" s="140" t="s">
        <v>152</v>
      </c>
      <c r="BU5" s="141"/>
      <c r="BV5" s="141"/>
      <c r="BW5" s="85">
        <v>88</v>
      </c>
    </row>
    <row r="6" spans="1:75" x14ac:dyDescent="0.25">
      <c r="A6" s="9"/>
      <c r="B6" s="4" t="s">
        <v>9</v>
      </c>
      <c r="C6" s="8">
        <v>16</v>
      </c>
      <c r="D6" s="14" t="s">
        <v>3</v>
      </c>
      <c r="E6" s="9"/>
      <c r="F6" s="122" t="s">
        <v>15</v>
      </c>
      <c r="G6" s="122"/>
      <c r="H6" s="13">
        <v>1.55</v>
      </c>
      <c r="I6" s="9"/>
      <c r="K6" s="10"/>
      <c r="L6" s="10"/>
      <c r="M6" s="10"/>
      <c r="N6" s="36" t="s">
        <v>28</v>
      </c>
      <c r="O6" s="36">
        <f xml:space="preserve"> O5 - C8</f>
        <v>123.01999999999998</v>
      </c>
      <c r="P6" s="48" t="s">
        <v>10</v>
      </c>
      <c r="Q6" s="10"/>
      <c r="R6" s="10"/>
      <c r="V6" s="10"/>
      <c r="W6" s="61" t="s">
        <v>170</v>
      </c>
      <c r="X6" s="110" t="s">
        <v>61</v>
      </c>
      <c r="Y6" s="110"/>
      <c r="Z6" s="33">
        <v>0</v>
      </c>
      <c r="AA6" s="62">
        <v>55</v>
      </c>
      <c r="AB6" s="22">
        <v>0</v>
      </c>
      <c r="AC6" s="10"/>
      <c r="AE6" s="10"/>
      <c r="AF6" s="61" t="s">
        <v>158</v>
      </c>
      <c r="AG6" s="110" t="s">
        <v>177</v>
      </c>
      <c r="AH6" s="110"/>
      <c r="AI6" s="70">
        <v>6.9</v>
      </c>
      <c r="AJ6" s="62">
        <v>10</v>
      </c>
      <c r="AK6" s="22">
        <v>0</v>
      </c>
      <c r="AL6" s="10"/>
      <c r="AS6" s="99" t="str">
        <f t="shared" si="0"/>
        <v>TAPIOCA</v>
      </c>
      <c r="AT6" s="100"/>
      <c r="AU6" s="90" t="str">
        <f t="shared" si="1"/>
        <v>100g</v>
      </c>
      <c r="AV6" s="99" t="str">
        <f t="shared" si="2"/>
        <v>LEITE PO DESNATADO</v>
      </c>
      <c r="AW6" s="100"/>
      <c r="AX6" s="90" t="str">
        <f t="shared" si="3"/>
        <v>20g</v>
      </c>
      <c r="BC6" s="121" t="s">
        <v>59</v>
      </c>
      <c r="BD6" s="121"/>
      <c r="BE6" s="121"/>
      <c r="BF6" s="72">
        <v>121</v>
      </c>
      <c r="BG6" s="132" t="s">
        <v>89</v>
      </c>
      <c r="BH6" s="132"/>
      <c r="BI6" s="132"/>
      <c r="BJ6" s="77">
        <v>78</v>
      </c>
      <c r="BK6" s="133" t="s">
        <v>115</v>
      </c>
      <c r="BL6" s="133"/>
      <c r="BM6" s="133"/>
      <c r="BN6" s="81">
        <v>44</v>
      </c>
      <c r="BP6" s="140" t="s">
        <v>146</v>
      </c>
      <c r="BQ6" s="141"/>
      <c r="BR6" s="141"/>
      <c r="BS6" s="85">
        <v>70</v>
      </c>
      <c r="BT6" s="140" t="s">
        <v>153</v>
      </c>
      <c r="BU6" s="141"/>
      <c r="BV6" s="141"/>
      <c r="BW6" s="85">
        <v>77</v>
      </c>
    </row>
    <row r="7" spans="1:75" x14ac:dyDescent="0.25">
      <c r="A7" s="9"/>
      <c r="B7" s="5" t="s">
        <v>2</v>
      </c>
      <c r="C7" s="6">
        <v>1.6</v>
      </c>
      <c r="D7" s="14" t="s">
        <v>5</v>
      </c>
      <c r="E7" s="9"/>
      <c r="F7" s="122" t="s">
        <v>16</v>
      </c>
      <c r="G7" s="122"/>
      <c r="H7" s="13">
        <v>1.7250000000000001</v>
      </c>
      <c r="I7" s="9"/>
      <c r="P7" s="1"/>
      <c r="Q7" s="1"/>
      <c r="V7" s="10"/>
      <c r="W7" s="61" t="s">
        <v>158</v>
      </c>
      <c r="X7" s="110" t="s">
        <v>177</v>
      </c>
      <c r="Y7" s="110"/>
      <c r="Z7" s="33">
        <v>6.9</v>
      </c>
      <c r="AA7" s="62">
        <v>10</v>
      </c>
      <c r="AB7" s="22">
        <v>0</v>
      </c>
      <c r="AC7" s="10"/>
      <c r="AE7" s="10"/>
      <c r="AF7" s="61" t="s">
        <v>173</v>
      </c>
      <c r="AG7" s="110" t="s">
        <v>176</v>
      </c>
      <c r="AH7" s="110"/>
      <c r="AI7" s="70">
        <v>2</v>
      </c>
      <c r="AJ7" s="62">
        <v>1.4</v>
      </c>
      <c r="AK7" s="22">
        <v>1</v>
      </c>
      <c r="AL7" s="10"/>
      <c r="AS7" s="99" t="str">
        <f t="shared" si="0"/>
        <v>LEITE PO DESNATADO</v>
      </c>
      <c r="AT7" s="100"/>
      <c r="AU7" s="90" t="str">
        <f t="shared" si="1"/>
        <v>20g</v>
      </c>
      <c r="AV7" s="99" t="str">
        <f t="shared" si="2"/>
        <v>CACAU EM PO</v>
      </c>
      <c r="AW7" s="100"/>
      <c r="AX7" s="90" t="str">
        <f t="shared" si="3"/>
        <v>8g</v>
      </c>
      <c r="BC7" s="121" t="s">
        <v>60</v>
      </c>
      <c r="BD7" s="121"/>
      <c r="BE7" s="121"/>
      <c r="BF7" s="72">
        <v>119</v>
      </c>
      <c r="BG7" s="132" t="s">
        <v>90</v>
      </c>
      <c r="BH7" s="132"/>
      <c r="BI7" s="132"/>
      <c r="BJ7" s="77">
        <v>77</v>
      </c>
      <c r="BK7" s="133" t="s">
        <v>116</v>
      </c>
      <c r="BL7" s="133"/>
      <c r="BM7" s="133"/>
      <c r="BN7" s="81">
        <v>44</v>
      </c>
      <c r="BP7" s="140" t="s">
        <v>147</v>
      </c>
      <c r="BQ7" s="141"/>
      <c r="BR7" s="141"/>
      <c r="BS7" s="85">
        <v>69</v>
      </c>
      <c r="BT7" s="140" t="s">
        <v>128</v>
      </c>
      <c r="BU7" s="141"/>
      <c r="BV7" s="141"/>
      <c r="BW7" s="85">
        <v>74</v>
      </c>
    </row>
    <row r="8" spans="1:75" ht="15.75" thickBot="1" x14ac:dyDescent="0.3">
      <c r="A8" s="9"/>
      <c r="B8" s="11" t="s">
        <v>6</v>
      </c>
      <c r="C8" s="12">
        <f xml:space="preserve"> (66 + (13.7 * C4) + (5 *C5) - (6.8 * C6)) * (C7)</f>
        <v>3041.28</v>
      </c>
      <c r="D8" s="15" t="s">
        <v>18</v>
      </c>
      <c r="E8" s="9"/>
      <c r="F8" s="122" t="s">
        <v>17</v>
      </c>
      <c r="G8" s="122"/>
      <c r="H8" s="13">
        <v>1.9</v>
      </c>
      <c r="I8" s="9"/>
      <c r="K8" s="17"/>
      <c r="L8" s="120" t="s">
        <v>29</v>
      </c>
      <c r="M8" s="120"/>
      <c r="N8" s="120"/>
      <c r="O8" s="120"/>
      <c r="P8" s="60" t="s">
        <v>46</v>
      </c>
      <c r="Q8" s="59" t="s">
        <v>47</v>
      </c>
      <c r="R8" s="10"/>
      <c r="V8" s="10"/>
      <c r="W8" s="61"/>
      <c r="X8" s="110"/>
      <c r="Y8" s="110"/>
      <c r="Z8" s="33"/>
      <c r="AA8" s="62"/>
      <c r="AB8" s="22"/>
      <c r="AC8" s="10"/>
      <c r="AE8" s="10"/>
      <c r="AF8" s="61" t="s">
        <v>174</v>
      </c>
      <c r="AG8" s="110" t="s">
        <v>175</v>
      </c>
      <c r="AH8" s="110"/>
      <c r="AI8" s="33">
        <v>0</v>
      </c>
      <c r="AJ8" s="62">
        <v>0</v>
      </c>
      <c r="AK8" s="22">
        <v>0</v>
      </c>
      <c r="AL8" s="10"/>
      <c r="AS8" s="99">
        <f t="shared" si="0"/>
        <v>0</v>
      </c>
      <c r="AT8" s="100"/>
      <c r="AU8" s="90">
        <f t="shared" si="1"/>
        <v>0</v>
      </c>
      <c r="AV8" s="99" t="str">
        <f t="shared" si="2"/>
        <v>CANELA MOIDA</v>
      </c>
      <c r="AW8" s="100"/>
      <c r="AX8" s="90" t="str">
        <f t="shared" si="3"/>
        <v>1g</v>
      </c>
      <c r="BC8" s="121" t="s">
        <v>61</v>
      </c>
      <c r="BD8" s="121"/>
      <c r="BE8" s="121"/>
      <c r="BF8" s="72">
        <v>115</v>
      </c>
      <c r="BG8" s="132" t="s">
        <v>91</v>
      </c>
      <c r="BH8" s="132"/>
      <c r="BI8" s="132"/>
      <c r="BJ8" s="77">
        <v>75</v>
      </c>
      <c r="BK8" s="133" t="s">
        <v>117</v>
      </c>
      <c r="BL8" s="133"/>
      <c r="BM8" s="133"/>
      <c r="BN8" s="81">
        <v>40</v>
      </c>
      <c r="BP8" s="142" t="s">
        <v>148</v>
      </c>
      <c r="BQ8" s="143"/>
      <c r="BR8" s="143"/>
      <c r="BS8" s="87">
        <v>60</v>
      </c>
      <c r="BT8" s="142"/>
      <c r="BU8" s="143"/>
      <c r="BV8" s="143"/>
      <c r="BW8" s="86"/>
    </row>
    <row r="9" spans="1:75" x14ac:dyDescent="0.25">
      <c r="A9" s="9"/>
      <c r="B9" s="92" t="s">
        <v>162</v>
      </c>
      <c r="C9" s="94">
        <f>(66 + (13.7 * C4) + (5 *C5) - (6.8 * C6)) * 1</f>
        <v>1900.8</v>
      </c>
      <c r="D9" s="93" t="s">
        <v>18</v>
      </c>
      <c r="E9" s="9"/>
      <c r="F9" s="123"/>
      <c r="G9" s="123"/>
      <c r="H9" s="16"/>
      <c r="I9" s="9"/>
      <c r="K9" s="17"/>
      <c r="L9" s="29" t="s">
        <v>24</v>
      </c>
      <c r="M9" s="25">
        <v>2</v>
      </c>
      <c r="N9" s="25" t="s">
        <v>30</v>
      </c>
      <c r="O9" s="33">
        <f xml:space="preserve"> 4 *P9</f>
        <v>624</v>
      </c>
      <c r="P9" s="58">
        <f>C4*M9</f>
        <v>156</v>
      </c>
      <c r="Q9" s="41">
        <f>M2-P9</f>
        <v>64.600000000000023</v>
      </c>
      <c r="R9" s="10"/>
      <c r="V9" s="10"/>
      <c r="W9" s="61"/>
      <c r="X9" s="110"/>
      <c r="Y9" s="110"/>
      <c r="Z9" s="33"/>
      <c r="AA9" s="62"/>
      <c r="AB9" s="22"/>
      <c r="AC9" s="10"/>
      <c r="AE9" s="10"/>
      <c r="AF9" s="61">
        <v>1</v>
      </c>
      <c r="AG9" s="110" t="s">
        <v>81</v>
      </c>
      <c r="AH9" s="110"/>
      <c r="AI9" s="33">
        <v>0</v>
      </c>
      <c r="AJ9" s="62">
        <v>27</v>
      </c>
      <c r="AK9" s="22">
        <v>0</v>
      </c>
      <c r="AL9" s="10"/>
      <c r="AS9" s="99">
        <f t="shared" si="0"/>
        <v>0</v>
      </c>
      <c r="AT9" s="100"/>
      <c r="AU9" s="90">
        <f t="shared" si="1"/>
        <v>0</v>
      </c>
      <c r="AV9" s="99" t="str">
        <f t="shared" si="2"/>
        <v>BANANA</v>
      </c>
      <c r="AW9" s="100"/>
      <c r="AX9" s="90">
        <f t="shared" si="3"/>
        <v>1</v>
      </c>
      <c r="BC9" s="121" t="s">
        <v>62</v>
      </c>
      <c r="BD9" s="121"/>
      <c r="BE9" s="121"/>
      <c r="BF9" s="72">
        <v>110</v>
      </c>
      <c r="BG9" s="132" t="s">
        <v>92</v>
      </c>
      <c r="BH9" s="132"/>
      <c r="BI9" s="132"/>
      <c r="BJ9" s="77">
        <v>74</v>
      </c>
      <c r="BK9" s="133" t="s">
        <v>118</v>
      </c>
      <c r="BL9" s="133"/>
      <c r="BM9" s="133"/>
      <c r="BN9" s="81">
        <v>39</v>
      </c>
    </row>
    <row r="10" spans="1:75" x14ac:dyDescent="0.25">
      <c r="A10" s="9"/>
      <c r="B10" s="9"/>
      <c r="C10" s="9"/>
      <c r="D10" s="9"/>
      <c r="E10" s="9"/>
      <c r="F10" s="9"/>
      <c r="G10" s="9"/>
      <c r="H10" s="9"/>
      <c r="I10" s="9"/>
      <c r="K10" s="17"/>
      <c r="L10" s="30" t="s">
        <v>25</v>
      </c>
      <c r="M10" s="26">
        <v>3</v>
      </c>
      <c r="N10" s="26" t="s">
        <v>30</v>
      </c>
      <c r="O10" s="34">
        <f xml:space="preserve"> 4 *P10</f>
        <v>936</v>
      </c>
      <c r="P10" s="58">
        <f>C4*M10</f>
        <v>234</v>
      </c>
      <c r="Q10" s="41">
        <f>M3-P10</f>
        <v>193.59999999999997</v>
      </c>
      <c r="R10" s="10"/>
      <c r="V10" s="10"/>
      <c r="W10" s="61"/>
      <c r="X10" s="110"/>
      <c r="Y10" s="110"/>
      <c r="Z10" s="33"/>
      <c r="AA10" s="62"/>
      <c r="AB10" s="22"/>
      <c r="AC10" s="10"/>
      <c r="AE10" s="10"/>
      <c r="AF10" s="61" t="s">
        <v>156</v>
      </c>
      <c r="AG10" s="110" t="s">
        <v>178</v>
      </c>
      <c r="AH10" s="110"/>
      <c r="AI10" s="33">
        <v>4.5</v>
      </c>
      <c r="AJ10" s="62">
        <v>2.4</v>
      </c>
      <c r="AK10" s="22">
        <v>6</v>
      </c>
      <c r="AL10" s="10"/>
      <c r="AS10" s="99">
        <f t="shared" si="0"/>
        <v>0</v>
      </c>
      <c r="AT10" s="100"/>
      <c r="AU10" s="90">
        <f t="shared" si="1"/>
        <v>0</v>
      </c>
      <c r="AV10" s="99" t="str">
        <f t="shared" si="2"/>
        <v>BRIGADEIRO PROTEICO</v>
      </c>
      <c r="AW10" s="100"/>
      <c r="AX10" s="90" t="str">
        <f t="shared" si="3"/>
        <v>15g</v>
      </c>
      <c r="BC10" s="121" t="s">
        <v>63</v>
      </c>
      <c r="BD10" s="121"/>
      <c r="BE10" s="121"/>
      <c r="BF10" s="72">
        <v>107</v>
      </c>
      <c r="BG10" s="132" t="s">
        <v>93</v>
      </c>
      <c r="BH10" s="132"/>
      <c r="BI10" s="132"/>
      <c r="BJ10" s="77">
        <v>73</v>
      </c>
      <c r="BK10" s="133" t="s">
        <v>119</v>
      </c>
      <c r="BL10" s="133"/>
      <c r="BM10" s="133"/>
      <c r="BN10" s="81">
        <v>39</v>
      </c>
    </row>
    <row r="11" spans="1:75" ht="15.75" thickBot="1" x14ac:dyDescent="0.3">
      <c r="A11" s="97" t="s">
        <v>166</v>
      </c>
      <c r="B11" s="97"/>
      <c r="C11" s="97"/>
      <c r="D11" s="97"/>
      <c r="E11" s="97"/>
      <c r="F11" s="97"/>
      <c r="G11" s="97"/>
      <c r="H11" s="97"/>
      <c r="I11" s="97"/>
      <c r="K11" s="17"/>
      <c r="L11" s="31" t="s">
        <v>26</v>
      </c>
      <c r="M11" s="23">
        <v>1</v>
      </c>
      <c r="N11" s="23" t="s">
        <v>30</v>
      </c>
      <c r="O11" s="35">
        <f xml:space="preserve"> 9 * P11</f>
        <v>702</v>
      </c>
      <c r="P11" s="58">
        <f>C4*M11</f>
        <v>78</v>
      </c>
      <c r="Q11" s="41">
        <f>M4-P11</f>
        <v>-14.500000000000007</v>
      </c>
      <c r="R11" s="10"/>
      <c r="V11" s="10"/>
      <c r="W11" s="61"/>
      <c r="X11" s="110"/>
      <c r="Y11" s="110"/>
      <c r="Z11" s="33"/>
      <c r="AA11" s="62"/>
      <c r="AB11" s="22"/>
      <c r="AC11" s="10"/>
      <c r="AE11" s="10"/>
      <c r="AF11" s="61" t="s">
        <v>168</v>
      </c>
      <c r="AG11" s="110" t="s">
        <v>192</v>
      </c>
      <c r="AH11" s="110"/>
      <c r="AI11" s="33">
        <v>27</v>
      </c>
      <c r="AJ11" s="62">
        <v>0.9</v>
      </c>
      <c r="AK11" s="22">
        <v>0.9</v>
      </c>
      <c r="AL11" s="10"/>
      <c r="AS11" s="101">
        <f t="shared" si="0"/>
        <v>0</v>
      </c>
      <c r="AT11" s="102"/>
      <c r="AU11" s="91">
        <f t="shared" si="1"/>
        <v>0</v>
      </c>
      <c r="AV11" s="101" t="str">
        <f t="shared" si="2"/>
        <v>WHEY PROTEIN ISO</v>
      </c>
      <c r="AW11" s="102"/>
      <c r="AX11" s="91" t="str">
        <f t="shared" si="3"/>
        <v>30g</v>
      </c>
      <c r="BC11" s="121" t="s">
        <v>64</v>
      </c>
      <c r="BD11" s="121"/>
      <c r="BE11" s="121"/>
      <c r="BF11" s="72">
        <v>105</v>
      </c>
      <c r="BG11" s="132" t="s">
        <v>94</v>
      </c>
      <c r="BH11" s="132"/>
      <c r="BI11" s="132"/>
      <c r="BJ11" s="77">
        <v>72</v>
      </c>
      <c r="BK11" s="133" t="s">
        <v>120</v>
      </c>
      <c r="BL11" s="133"/>
      <c r="BM11" s="133"/>
      <c r="BN11" s="81">
        <v>38</v>
      </c>
    </row>
    <row r="12" spans="1:75" ht="15.75" thickBot="1" x14ac:dyDescent="0.3">
      <c r="A12" s="97" t="s">
        <v>155</v>
      </c>
      <c r="B12" s="97"/>
      <c r="C12" s="97"/>
      <c r="D12" s="97"/>
      <c r="E12" s="97"/>
      <c r="F12" s="97"/>
      <c r="G12" s="97"/>
      <c r="H12" s="97"/>
      <c r="I12" s="97"/>
      <c r="K12" s="17"/>
      <c r="L12" s="17"/>
      <c r="M12" s="17"/>
      <c r="N12" s="17"/>
      <c r="O12" s="17"/>
      <c r="P12" s="17"/>
      <c r="Q12" s="10"/>
      <c r="R12" s="10"/>
      <c r="V12" s="10"/>
      <c r="W12" s="3" t="s">
        <v>10</v>
      </c>
      <c r="X12" s="3"/>
      <c r="Y12" s="3" t="s">
        <v>38</v>
      </c>
      <c r="Z12" s="63">
        <f>SUM(Z5:Z11)</f>
        <v>30.9</v>
      </c>
      <c r="AA12" s="64">
        <f t="shared" ref="AA12:AB12" si="4">SUM(AA5:AA11)</f>
        <v>69</v>
      </c>
      <c r="AB12" s="65">
        <f t="shared" si="4"/>
        <v>24</v>
      </c>
      <c r="AC12" s="10"/>
      <c r="AE12" s="10"/>
      <c r="AF12" s="3" t="s">
        <v>10</v>
      </c>
      <c r="AG12" s="3"/>
      <c r="AH12" s="3" t="s">
        <v>38</v>
      </c>
      <c r="AI12" s="63">
        <f>SUM(AI5:AI11)</f>
        <v>42.1</v>
      </c>
      <c r="AJ12" s="64">
        <f t="shared" ref="AJ12" si="5">SUM(AJ5:AJ11)</f>
        <v>58.699999999999996</v>
      </c>
      <c r="AK12" s="65">
        <f t="shared" ref="AK12" si="6">SUM(AK5:AK11)</f>
        <v>7.9</v>
      </c>
      <c r="AL12" s="10"/>
      <c r="AS12" s="103" t="s">
        <v>161</v>
      </c>
      <c r="AT12" s="104"/>
      <c r="AU12" s="66">
        <f>W26</f>
        <v>596.20000000000005</v>
      </c>
      <c r="AV12" s="103" t="s">
        <v>197</v>
      </c>
      <c r="AW12" s="104"/>
      <c r="AX12" s="66">
        <f>AF26</f>
        <v>121.3</v>
      </c>
      <c r="BC12" s="121" t="s">
        <v>65</v>
      </c>
      <c r="BD12" s="121"/>
      <c r="BE12" s="121"/>
      <c r="BF12" s="72">
        <v>104</v>
      </c>
      <c r="BG12" s="132" t="s">
        <v>95</v>
      </c>
      <c r="BH12" s="132"/>
      <c r="BI12" s="132"/>
      <c r="BJ12" s="77">
        <v>70</v>
      </c>
      <c r="BK12" s="133" t="s">
        <v>111</v>
      </c>
      <c r="BL12" s="133"/>
      <c r="BM12" s="133"/>
      <c r="BN12" s="81">
        <v>38</v>
      </c>
    </row>
    <row r="13" spans="1:75" ht="15.75" thickBot="1" x14ac:dyDescent="0.3">
      <c r="V13" s="10"/>
      <c r="W13" s="59">
        <f>SUM(Z13:AB13)</f>
        <v>615.6</v>
      </c>
      <c r="X13" s="3"/>
      <c r="Y13" s="3" t="s">
        <v>39</v>
      </c>
      <c r="Z13" s="63">
        <f xml:space="preserve"> 4*Z12</f>
        <v>123.6</v>
      </c>
      <c r="AA13" s="64">
        <f xml:space="preserve"> 4*AA12</f>
        <v>276</v>
      </c>
      <c r="AB13" s="65">
        <f xml:space="preserve"> 9*AB12</f>
        <v>216</v>
      </c>
      <c r="AC13" s="10"/>
      <c r="AE13" s="10"/>
      <c r="AF13" s="59">
        <f>SUM(AI13:AK13)</f>
        <v>474.3</v>
      </c>
      <c r="AG13" s="3"/>
      <c r="AH13" s="3" t="s">
        <v>39</v>
      </c>
      <c r="AI13" s="63">
        <f xml:space="preserve"> 4*AI12</f>
        <v>168.4</v>
      </c>
      <c r="AJ13" s="64">
        <f xml:space="preserve"> 4*AJ12</f>
        <v>234.79999999999998</v>
      </c>
      <c r="AK13" s="65">
        <f xml:space="preserve"> 9*AK12</f>
        <v>71.100000000000009</v>
      </c>
      <c r="AL13" s="10"/>
      <c r="AS13" s="105" t="str">
        <f>X16</f>
        <v>Refeição 3</v>
      </c>
      <c r="AT13" s="106"/>
      <c r="AU13" s="67">
        <f>W16</f>
        <v>0.5625</v>
      </c>
      <c r="AV13" s="105" t="str">
        <f>AG16</f>
        <v>Refeição 4</v>
      </c>
      <c r="AW13" s="106"/>
      <c r="AX13" s="67">
        <f>AF16</f>
        <v>0.625</v>
      </c>
      <c r="BC13" s="121" t="s">
        <v>66</v>
      </c>
      <c r="BD13" s="121"/>
      <c r="BE13" s="121"/>
      <c r="BF13" s="72">
        <v>104</v>
      </c>
      <c r="BG13" s="132" t="s">
        <v>96</v>
      </c>
      <c r="BH13" s="132"/>
      <c r="BI13" s="132"/>
      <c r="BJ13" s="77">
        <v>70</v>
      </c>
      <c r="BK13" s="133" t="s">
        <v>121</v>
      </c>
      <c r="BL13" s="133"/>
      <c r="BM13" s="133"/>
      <c r="BN13" s="81">
        <v>36</v>
      </c>
    </row>
    <row r="14" spans="1:75" x14ac:dyDescent="0.25">
      <c r="K14" s="10"/>
      <c r="L14" s="129" t="s">
        <v>31</v>
      </c>
      <c r="M14" s="129"/>
      <c r="N14" s="129"/>
      <c r="O14" s="129"/>
      <c r="P14" s="129"/>
      <c r="Q14" s="10"/>
      <c r="R14" s="10"/>
      <c r="V14" s="10"/>
      <c r="W14" s="3"/>
      <c r="X14" s="3"/>
      <c r="Y14" s="3"/>
      <c r="Z14" s="10"/>
      <c r="AA14" s="10"/>
      <c r="AB14" s="10"/>
      <c r="AC14" s="10"/>
      <c r="AE14" s="10"/>
      <c r="AF14" s="3"/>
      <c r="AG14" s="3"/>
      <c r="AH14" s="3"/>
      <c r="AI14" s="10"/>
      <c r="AJ14" s="10"/>
      <c r="AK14" s="10"/>
      <c r="AL14" s="10"/>
      <c r="AS14" s="107" t="str">
        <f t="shared" ref="AS14:AS20" si="7">X18</f>
        <v>BATATA DOCE</v>
      </c>
      <c r="AT14" s="108"/>
      <c r="AU14" s="89" t="str">
        <f t="shared" ref="AU14:AU20" si="8">W18</f>
        <v>400g</v>
      </c>
      <c r="AV14" s="107" t="str">
        <f t="shared" ref="AV14:AV20" si="9">AG18</f>
        <v>MACA</v>
      </c>
      <c r="AW14" s="108"/>
      <c r="AX14" s="89">
        <f t="shared" ref="AX14:AX20" si="10">AF18</f>
        <v>1</v>
      </c>
      <c r="BC14" s="121" t="s">
        <v>67</v>
      </c>
      <c r="BD14" s="121"/>
      <c r="BE14" s="121"/>
      <c r="BF14" s="72">
        <v>101</v>
      </c>
      <c r="BG14" s="132" t="s">
        <v>97</v>
      </c>
      <c r="BH14" s="132"/>
      <c r="BI14" s="132"/>
      <c r="BJ14" s="77">
        <v>69</v>
      </c>
      <c r="BK14" s="133" t="s">
        <v>122</v>
      </c>
      <c r="BL14" s="133"/>
      <c r="BM14" s="133"/>
      <c r="BN14" s="81">
        <v>32</v>
      </c>
    </row>
    <row r="15" spans="1:75" x14ac:dyDescent="0.25">
      <c r="K15" s="10"/>
      <c r="L15" s="57" t="s">
        <v>32</v>
      </c>
      <c r="M15" s="32" t="s">
        <v>33</v>
      </c>
      <c r="N15" s="32" t="s">
        <v>34</v>
      </c>
      <c r="O15" s="117" t="s">
        <v>45</v>
      </c>
      <c r="P15" s="117"/>
      <c r="Q15" s="117"/>
      <c r="R15" s="10"/>
      <c r="AS15" s="99" t="str">
        <f t="shared" si="7"/>
        <v>FILE DE FRANGO</v>
      </c>
      <c r="AT15" s="100"/>
      <c r="AU15" s="90" t="str">
        <f t="shared" si="8"/>
        <v>200g</v>
      </c>
      <c r="AV15" s="99" t="str">
        <f t="shared" si="9"/>
        <v>COLAGENO HIDRO</v>
      </c>
      <c r="AW15" s="100"/>
      <c r="AX15" s="90" t="str">
        <f t="shared" si="10"/>
        <v>10g</v>
      </c>
      <c r="BC15" s="121" t="s">
        <v>68</v>
      </c>
      <c r="BD15" s="121"/>
      <c r="BE15" s="121"/>
      <c r="BF15" s="72">
        <v>99</v>
      </c>
      <c r="BG15" s="132" t="s">
        <v>98</v>
      </c>
      <c r="BH15" s="132"/>
      <c r="BI15" s="132"/>
      <c r="BJ15" s="77">
        <v>68</v>
      </c>
      <c r="BK15" s="133" t="s">
        <v>123</v>
      </c>
      <c r="BL15" s="133"/>
      <c r="BM15" s="133"/>
      <c r="BN15" s="81">
        <v>32</v>
      </c>
    </row>
    <row r="16" spans="1:75" x14ac:dyDescent="0.25">
      <c r="K16" s="10"/>
      <c r="L16" s="56" t="s">
        <v>24</v>
      </c>
      <c r="M16" s="38">
        <f>M2</f>
        <v>220.60000000000002</v>
      </c>
      <c r="N16" s="42">
        <v>5</v>
      </c>
      <c r="O16" s="118">
        <f>M16/N16</f>
        <v>44.120000000000005</v>
      </c>
      <c r="P16" s="118"/>
      <c r="Q16" s="118"/>
      <c r="R16" s="10"/>
      <c r="V16" s="49"/>
      <c r="W16" s="50">
        <v>0.5625</v>
      </c>
      <c r="X16" s="112" t="s">
        <v>41</v>
      </c>
      <c r="Y16" s="112"/>
      <c r="Z16" s="49"/>
      <c r="AA16" s="49"/>
      <c r="AB16" s="49"/>
      <c r="AC16" s="49"/>
      <c r="AE16" s="49"/>
      <c r="AF16" s="50">
        <v>0.625</v>
      </c>
      <c r="AG16" s="112" t="s">
        <v>42</v>
      </c>
      <c r="AH16" s="112"/>
      <c r="AI16" s="49"/>
      <c r="AJ16" s="49"/>
      <c r="AK16" s="49"/>
      <c r="AL16" s="49"/>
      <c r="AS16" s="99" t="str">
        <f t="shared" si="7"/>
        <v>CHÁ VERDE</v>
      </c>
      <c r="AT16" s="100"/>
      <c r="AU16" s="90" t="str">
        <f t="shared" si="8"/>
        <v>10g</v>
      </c>
      <c r="AV16" s="99">
        <f t="shared" si="9"/>
        <v>0</v>
      </c>
      <c r="AW16" s="100"/>
      <c r="AX16" s="90">
        <f t="shared" si="10"/>
        <v>0</v>
      </c>
      <c r="BC16" s="121" t="s">
        <v>69</v>
      </c>
      <c r="BD16" s="121"/>
      <c r="BE16" s="121"/>
      <c r="BF16" s="72">
        <v>99</v>
      </c>
      <c r="BG16" s="132" t="s">
        <v>99</v>
      </c>
      <c r="BH16" s="132"/>
      <c r="BI16" s="132"/>
      <c r="BJ16" s="77">
        <v>68</v>
      </c>
      <c r="BK16" s="133" t="s">
        <v>124</v>
      </c>
      <c r="BL16" s="133"/>
      <c r="BM16" s="133"/>
      <c r="BN16" s="81">
        <v>31</v>
      </c>
    </row>
    <row r="17" spans="11:66" x14ac:dyDescent="0.25">
      <c r="K17" s="10"/>
      <c r="L17" s="55" t="s">
        <v>25</v>
      </c>
      <c r="M17" s="39">
        <f>M3</f>
        <v>427.59999999999997</v>
      </c>
      <c r="N17" s="43">
        <v>5</v>
      </c>
      <c r="O17" s="119">
        <f>M17/N17</f>
        <v>85.52</v>
      </c>
      <c r="P17" s="119"/>
      <c r="Q17" s="119"/>
      <c r="R17" s="10"/>
      <c r="V17" s="17"/>
      <c r="W17" s="51" t="s">
        <v>19</v>
      </c>
      <c r="X17" s="113" t="s">
        <v>35</v>
      </c>
      <c r="Y17" s="113"/>
      <c r="Z17" s="52" t="s">
        <v>24</v>
      </c>
      <c r="AA17" s="53" t="s">
        <v>37</v>
      </c>
      <c r="AB17" s="54" t="s">
        <v>26</v>
      </c>
      <c r="AC17" s="17"/>
      <c r="AE17" s="17"/>
      <c r="AF17" s="51" t="s">
        <v>19</v>
      </c>
      <c r="AG17" s="113" t="s">
        <v>35</v>
      </c>
      <c r="AH17" s="113"/>
      <c r="AI17" s="52" t="s">
        <v>24</v>
      </c>
      <c r="AJ17" s="53" t="s">
        <v>37</v>
      </c>
      <c r="AK17" s="54" t="s">
        <v>26</v>
      </c>
      <c r="AL17" s="17"/>
      <c r="AS17" s="99" t="str">
        <f t="shared" si="7"/>
        <v>PICOLINATO CHROMO</v>
      </c>
      <c r="AT17" s="100"/>
      <c r="AU17" s="90">
        <f t="shared" si="8"/>
        <v>1</v>
      </c>
      <c r="AV17" s="99">
        <f t="shared" si="9"/>
        <v>0</v>
      </c>
      <c r="AW17" s="100"/>
      <c r="AX17" s="68">
        <f t="shared" si="10"/>
        <v>0</v>
      </c>
      <c r="BC17" s="121" t="s">
        <v>70</v>
      </c>
      <c r="BD17" s="121"/>
      <c r="BE17" s="121"/>
      <c r="BF17" s="72">
        <v>98</v>
      </c>
      <c r="BG17" s="132" t="s">
        <v>100</v>
      </c>
      <c r="BH17" s="132"/>
      <c r="BI17" s="132"/>
      <c r="BJ17" s="77">
        <v>68</v>
      </c>
      <c r="BK17" s="133" t="s">
        <v>125</v>
      </c>
      <c r="BL17" s="133"/>
      <c r="BM17" s="133"/>
      <c r="BN17" s="81">
        <v>29</v>
      </c>
    </row>
    <row r="18" spans="11:66" x14ac:dyDescent="0.25">
      <c r="K18" s="10"/>
      <c r="L18" s="24" t="s">
        <v>26</v>
      </c>
      <c r="M18" s="40">
        <f>M4</f>
        <v>63.499999999999993</v>
      </c>
      <c r="N18" s="44">
        <v>5</v>
      </c>
      <c r="O18" s="128">
        <f>M18/N18</f>
        <v>12.7</v>
      </c>
      <c r="P18" s="128"/>
      <c r="Q18" s="128"/>
      <c r="R18" s="10"/>
      <c r="V18" s="10"/>
      <c r="W18" s="61" t="s">
        <v>179</v>
      </c>
      <c r="X18" s="110" t="s">
        <v>180</v>
      </c>
      <c r="Y18" s="110"/>
      <c r="Z18" s="70">
        <v>6.4</v>
      </c>
      <c r="AA18" s="62">
        <v>80</v>
      </c>
      <c r="AB18" s="22">
        <v>0.4</v>
      </c>
      <c r="AC18" s="10"/>
      <c r="AE18" s="10"/>
      <c r="AF18" s="61">
        <v>1</v>
      </c>
      <c r="AG18" s="110" t="s">
        <v>183</v>
      </c>
      <c r="AH18" s="110"/>
      <c r="AI18" s="70">
        <v>0.3</v>
      </c>
      <c r="AJ18" s="62">
        <v>19.899999999999999</v>
      </c>
      <c r="AK18" s="22">
        <v>0.5</v>
      </c>
      <c r="AL18" s="10"/>
      <c r="AS18" s="99">
        <f t="shared" si="7"/>
        <v>0</v>
      </c>
      <c r="AT18" s="100"/>
      <c r="AU18" s="90">
        <f t="shared" si="8"/>
        <v>0</v>
      </c>
      <c r="AV18" s="99">
        <f t="shared" si="9"/>
        <v>0</v>
      </c>
      <c r="AW18" s="100"/>
      <c r="AX18" s="68">
        <f t="shared" si="10"/>
        <v>0</v>
      </c>
      <c r="BC18" s="121" t="s">
        <v>71</v>
      </c>
      <c r="BD18" s="121"/>
      <c r="BE18" s="121"/>
      <c r="BF18" s="72">
        <v>95</v>
      </c>
      <c r="BG18" s="132" t="s">
        <v>101</v>
      </c>
      <c r="BH18" s="132"/>
      <c r="BI18" s="132"/>
      <c r="BJ18" s="77">
        <v>66</v>
      </c>
      <c r="BK18" s="133" t="s">
        <v>126</v>
      </c>
      <c r="BL18" s="133"/>
      <c r="BM18" s="133"/>
      <c r="BN18" s="81">
        <v>27</v>
      </c>
    </row>
    <row r="19" spans="11:66" x14ac:dyDescent="0.25">
      <c r="K19" s="10"/>
      <c r="L19" s="10"/>
      <c r="M19" s="10"/>
      <c r="N19" s="10"/>
      <c r="O19" s="10"/>
      <c r="P19" s="10"/>
      <c r="Q19" s="10"/>
      <c r="R19" s="10"/>
      <c r="V19" s="10"/>
      <c r="W19" s="61" t="s">
        <v>157</v>
      </c>
      <c r="X19" s="110" t="s">
        <v>181</v>
      </c>
      <c r="Y19" s="110"/>
      <c r="Z19" s="33">
        <v>46</v>
      </c>
      <c r="AA19" s="62">
        <v>0</v>
      </c>
      <c r="AB19" s="22">
        <v>3</v>
      </c>
      <c r="AC19" s="10"/>
      <c r="AE19" s="10"/>
      <c r="AF19" s="61" t="s">
        <v>163</v>
      </c>
      <c r="AG19" s="110" t="s">
        <v>185</v>
      </c>
      <c r="AH19" s="110"/>
      <c r="AI19" s="33">
        <v>9</v>
      </c>
      <c r="AJ19" s="62">
        <v>0</v>
      </c>
      <c r="AK19" s="22">
        <v>0</v>
      </c>
      <c r="AL19" s="10"/>
      <c r="AS19" s="99">
        <f t="shared" si="7"/>
        <v>0</v>
      </c>
      <c r="AT19" s="100"/>
      <c r="AU19" s="90">
        <f t="shared" si="8"/>
        <v>0</v>
      </c>
      <c r="AV19" s="99">
        <f t="shared" si="9"/>
        <v>0</v>
      </c>
      <c r="AW19" s="100"/>
      <c r="AX19" s="68">
        <f t="shared" si="10"/>
        <v>0</v>
      </c>
      <c r="BC19" s="121" t="s">
        <v>72</v>
      </c>
      <c r="BD19" s="121"/>
      <c r="BE19" s="121"/>
      <c r="BF19" s="72">
        <v>93</v>
      </c>
      <c r="BG19" s="132" t="s">
        <v>102</v>
      </c>
      <c r="BH19" s="132"/>
      <c r="BI19" s="132"/>
      <c r="BJ19" s="77">
        <v>66</v>
      </c>
      <c r="BK19" s="133" t="s">
        <v>127</v>
      </c>
      <c r="BL19" s="133"/>
      <c r="BM19" s="133"/>
      <c r="BN19" s="81">
        <v>23</v>
      </c>
    </row>
    <row r="20" spans="11:66" ht="15.75" thickBot="1" x14ac:dyDescent="0.3">
      <c r="V20" s="10"/>
      <c r="W20" s="61" t="s">
        <v>163</v>
      </c>
      <c r="X20" s="110" t="s">
        <v>182</v>
      </c>
      <c r="Y20" s="110"/>
      <c r="Z20" s="33">
        <v>0</v>
      </c>
      <c r="AA20" s="62">
        <v>9</v>
      </c>
      <c r="AB20" s="22">
        <v>0</v>
      </c>
      <c r="AC20" s="10"/>
      <c r="AE20" s="10"/>
      <c r="AF20" s="61"/>
      <c r="AG20" s="110"/>
      <c r="AH20" s="110"/>
      <c r="AI20" s="33"/>
      <c r="AJ20" s="62"/>
      <c r="AK20" s="22"/>
      <c r="AL20" s="10"/>
      <c r="AS20" s="101">
        <f t="shared" si="7"/>
        <v>0</v>
      </c>
      <c r="AT20" s="102"/>
      <c r="AU20" s="91">
        <f t="shared" si="8"/>
        <v>0</v>
      </c>
      <c r="AV20" s="101">
        <f t="shared" si="9"/>
        <v>0</v>
      </c>
      <c r="AW20" s="102"/>
      <c r="AX20" s="69">
        <f t="shared" si="10"/>
        <v>0</v>
      </c>
      <c r="BC20" s="121" t="s">
        <v>73</v>
      </c>
      <c r="BD20" s="121"/>
      <c r="BE20" s="121"/>
      <c r="BF20" s="72">
        <v>91</v>
      </c>
      <c r="BG20" s="132" t="s">
        <v>103</v>
      </c>
      <c r="BH20" s="132"/>
      <c r="BI20" s="132"/>
      <c r="BJ20" s="77">
        <v>65</v>
      </c>
      <c r="BK20" s="133" t="s">
        <v>128</v>
      </c>
      <c r="BL20" s="133"/>
      <c r="BM20" s="133"/>
      <c r="BN20" s="81">
        <v>23</v>
      </c>
    </row>
    <row r="21" spans="11:66" ht="15.75" thickBot="1" x14ac:dyDescent="0.3">
      <c r="K21" s="17"/>
      <c r="L21" s="120" t="s">
        <v>164</v>
      </c>
      <c r="M21" s="120"/>
      <c r="N21" s="120"/>
      <c r="O21" s="120"/>
      <c r="P21" s="95">
        <f xml:space="preserve"> 25*C4</f>
        <v>1950</v>
      </c>
      <c r="Q21" s="96" t="s">
        <v>165</v>
      </c>
      <c r="R21" s="17"/>
      <c r="V21" s="10"/>
      <c r="W21" s="61">
        <v>1</v>
      </c>
      <c r="X21" s="110" t="s">
        <v>196</v>
      </c>
      <c r="Y21" s="110"/>
      <c r="Z21" s="33"/>
      <c r="AA21" s="62"/>
      <c r="AB21" s="22"/>
      <c r="AC21" s="10"/>
      <c r="AE21" s="10"/>
      <c r="AF21" s="61"/>
      <c r="AG21" s="110"/>
      <c r="AH21" s="110"/>
      <c r="AI21" s="33"/>
      <c r="AJ21" s="62"/>
      <c r="AK21" s="22"/>
      <c r="AL21" s="10"/>
      <c r="AS21" s="103" t="s">
        <v>198</v>
      </c>
      <c r="AT21" s="104"/>
      <c r="AU21" s="66">
        <f>W39</f>
        <v>564.20000000000005</v>
      </c>
      <c r="AV21" s="103" t="s">
        <v>199</v>
      </c>
      <c r="AW21" s="104"/>
      <c r="AX21" s="66">
        <f>AF39</f>
        <v>792.7</v>
      </c>
      <c r="BC21" s="121" t="s">
        <v>74</v>
      </c>
      <c r="BD21" s="121"/>
      <c r="BE21" s="121"/>
      <c r="BF21" s="72">
        <v>90</v>
      </c>
      <c r="BG21" s="132" t="s">
        <v>104</v>
      </c>
      <c r="BH21" s="132"/>
      <c r="BI21" s="132"/>
      <c r="BJ21" s="77">
        <v>64</v>
      </c>
      <c r="BK21" s="133" t="s">
        <v>129</v>
      </c>
      <c r="BL21" s="133"/>
      <c r="BM21" s="133"/>
      <c r="BN21" s="81">
        <v>22</v>
      </c>
    </row>
    <row r="22" spans="11:66" ht="15.75" thickBot="1" x14ac:dyDescent="0.3">
      <c r="V22" s="10"/>
      <c r="W22" s="61"/>
      <c r="X22" s="110"/>
      <c r="Y22" s="110"/>
      <c r="Z22" s="33"/>
      <c r="AA22" s="62"/>
      <c r="AB22" s="22"/>
      <c r="AC22" s="10"/>
      <c r="AE22" s="10"/>
      <c r="AF22" s="61"/>
      <c r="AG22" s="110"/>
      <c r="AH22" s="110"/>
      <c r="AI22" s="33"/>
      <c r="AJ22" s="62"/>
      <c r="AK22" s="22"/>
      <c r="AL22" s="10"/>
      <c r="AS22" s="105" t="str">
        <f>X29</f>
        <v>Refeição 5</v>
      </c>
      <c r="AT22" s="106"/>
      <c r="AU22" s="67">
        <f>W29</f>
        <v>0.72916666666666663</v>
      </c>
      <c r="AV22" s="105" t="str">
        <f>AG29</f>
        <v>Refeição 6</v>
      </c>
      <c r="AW22" s="106"/>
      <c r="AX22" s="67">
        <f>AF29</f>
        <v>0.91666666666666663</v>
      </c>
      <c r="BC22" s="121" t="s">
        <v>75</v>
      </c>
      <c r="BD22" s="121"/>
      <c r="BE22" s="121"/>
      <c r="BF22" s="72">
        <v>87</v>
      </c>
      <c r="BG22" s="132" t="s">
        <v>105</v>
      </c>
      <c r="BH22" s="132"/>
      <c r="BI22" s="132"/>
      <c r="BJ22" s="77">
        <v>87</v>
      </c>
      <c r="BK22" s="133" t="s">
        <v>130</v>
      </c>
      <c r="BL22" s="133"/>
      <c r="BM22" s="133"/>
      <c r="BN22" s="81">
        <v>21</v>
      </c>
    </row>
    <row r="23" spans="11:66" x14ac:dyDescent="0.25">
      <c r="V23" s="10"/>
      <c r="W23" s="61"/>
      <c r="X23" s="110"/>
      <c r="Y23" s="110"/>
      <c r="Z23" s="33"/>
      <c r="AA23" s="62"/>
      <c r="AB23" s="22"/>
      <c r="AC23" s="10"/>
      <c r="AE23" s="10"/>
      <c r="AF23" s="61"/>
      <c r="AG23" s="110"/>
      <c r="AH23" s="110"/>
      <c r="AI23" s="33"/>
      <c r="AJ23" s="62"/>
      <c r="AK23" s="22"/>
      <c r="AL23" s="10"/>
      <c r="AS23" s="107" t="str">
        <f t="shared" ref="AS23:AS29" si="11">X31</f>
        <v>WHEY PROTEIN ISO</v>
      </c>
      <c r="AT23" s="108"/>
      <c r="AU23" s="89" t="str">
        <f t="shared" ref="AU23:AU29" si="12">W31</f>
        <v>30g</v>
      </c>
      <c r="AV23" s="107" t="str">
        <f t="shared" ref="AV23:AV29" si="13">AG31</f>
        <v>OVO</v>
      </c>
      <c r="AW23" s="108"/>
      <c r="AX23" s="89">
        <f t="shared" ref="AX23:AX29" si="14">AF31</f>
        <v>2</v>
      </c>
      <c r="BC23" s="121" t="s">
        <v>76</v>
      </c>
      <c r="BD23" s="121"/>
      <c r="BE23" s="121"/>
      <c r="BF23" s="72">
        <v>87</v>
      </c>
      <c r="BG23" s="132" t="s">
        <v>106</v>
      </c>
      <c r="BH23" s="132"/>
      <c r="BI23" s="132"/>
      <c r="BJ23" s="77">
        <v>87</v>
      </c>
      <c r="BK23" s="133" t="s">
        <v>132</v>
      </c>
      <c r="BL23" s="133"/>
      <c r="BM23" s="133"/>
      <c r="BN23" s="81">
        <v>20</v>
      </c>
    </row>
    <row r="24" spans="11:66" x14ac:dyDescent="0.25">
      <c r="V24" s="10"/>
      <c r="W24" s="61"/>
      <c r="X24" s="110"/>
      <c r="Y24" s="110"/>
      <c r="Z24" s="33"/>
      <c r="AA24" s="62"/>
      <c r="AB24" s="22"/>
      <c r="AC24" s="10"/>
      <c r="AE24" s="10"/>
      <c r="AF24" s="61"/>
      <c r="AG24" s="110"/>
      <c r="AH24" s="110"/>
      <c r="AI24" s="33"/>
      <c r="AJ24" s="62"/>
      <c r="AK24" s="22"/>
      <c r="AL24" s="10"/>
      <c r="AS24" s="99" t="str">
        <f t="shared" si="11"/>
        <v>UVA PASSA ESCURA</v>
      </c>
      <c r="AT24" s="100"/>
      <c r="AU24" s="90" t="str">
        <f t="shared" si="12"/>
        <v>60g</v>
      </c>
      <c r="AV24" s="99" t="str">
        <f t="shared" si="13"/>
        <v>AVEIA EM FLOCOS</v>
      </c>
      <c r="AW24" s="100"/>
      <c r="AX24" s="90" t="str">
        <f t="shared" si="14"/>
        <v>90g</v>
      </c>
      <c r="BC24" s="121" t="s">
        <v>77</v>
      </c>
      <c r="BD24" s="121"/>
      <c r="BE24" s="121"/>
      <c r="BF24" s="72">
        <v>87</v>
      </c>
      <c r="BG24" s="132" t="s">
        <v>107</v>
      </c>
      <c r="BH24" s="132"/>
      <c r="BI24" s="132"/>
      <c r="BJ24" s="77">
        <v>87</v>
      </c>
      <c r="BK24" s="133" t="s">
        <v>133</v>
      </c>
      <c r="BL24" s="133"/>
      <c r="BM24" s="133"/>
      <c r="BN24" s="81">
        <v>20</v>
      </c>
    </row>
    <row r="25" spans="11:66" x14ac:dyDescent="0.25">
      <c r="V25" s="10"/>
      <c r="W25" s="3" t="s">
        <v>10</v>
      </c>
      <c r="X25" s="3"/>
      <c r="Y25" s="3" t="s">
        <v>38</v>
      </c>
      <c r="Z25" s="63">
        <f>SUM(Z18:Z24)</f>
        <v>52.4</v>
      </c>
      <c r="AA25" s="64">
        <f t="shared" ref="AA25" si="15">SUM(AA18:AA24)</f>
        <v>89</v>
      </c>
      <c r="AB25" s="65">
        <f t="shared" ref="AB25" si="16">SUM(AB18:AB24)</f>
        <v>3.4</v>
      </c>
      <c r="AC25" s="10"/>
      <c r="AE25" s="10"/>
      <c r="AF25" s="3" t="s">
        <v>10</v>
      </c>
      <c r="AG25" s="3"/>
      <c r="AH25" s="3" t="s">
        <v>38</v>
      </c>
      <c r="AI25" s="63">
        <f>SUM(AI18:AI24)</f>
        <v>9.3000000000000007</v>
      </c>
      <c r="AJ25" s="64">
        <f t="shared" ref="AJ25" si="17">SUM(AJ18:AJ24)</f>
        <v>19.899999999999999</v>
      </c>
      <c r="AK25" s="65">
        <f t="shared" ref="AK25" si="18">SUM(AK18:AK24)</f>
        <v>0.5</v>
      </c>
      <c r="AL25" s="10"/>
      <c r="AS25" s="99" t="str">
        <f t="shared" si="11"/>
        <v>LEITE PO DESNATADO</v>
      </c>
      <c r="AT25" s="100"/>
      <c r="AU25" s="90" t="str">
        <f t="shared" si="12"/>
        <v>20g</v>
      </c>
      <c r="AV25" s="99" t="str">
        <f t="shared" si="13"/>
        <v>BANANA</v>
      </c>
      <c r="AW25" s="100"/>
      <c r="AX25" s="90">
        <f t="shared" si="14"/>
        <v>1</v>
      </c>
      <c r="BC25" s="121" t="s">
        <v>78</v>
      </c>
      <c r="BD25" s="121"/>
      <c r="BE25" s="121"/>
      <c r="BF25" s="72">
        <v>87</v>
      </c>
      <c r="BG25" s="132" t="s">
        <v>108</v>
      </c>
      <c r="BH25" s="132"/>
      <c r="BI25" s="132"/>
      <c r="BJ25" s="77">
        <v>87</v>
      </c>
      <c r="BK25" s="133" t="s">
        <v>134</v>
      </c>
      <c r="BL25" s="133"/>
      <c r="BM25" s="133"/>
      <c r="BN25" s="81">
        <v>20</v>
      </c>
    </row>
    <row r="26" spans="11:66" x14ac:dyDescent="0.25">
      <c r="V26" s="10"/>
      <c r="W26" s="59">
        <f>SUM(Z26:AB26)</f>
        <v>596.20000000000005</v>
      </c>
      <c r="X26" s="3"/>
      <c r="Y26" s="3" t="s">
        <v>39</v>
      </c>
      <c r="Z26" s="63">
        <f xml:space="preserve"> 4*Z25</f>
        <v>209.6</v>
      </c>
      <c r="AA26" s="64">
        <f xml:space="preserve"> 4*AA25</f>
        <v>356</v>
      </c>
      <c r="AB26" s="65">
        <f xml:space="preserve"> 9*AB25</f>
        <v>30.599999999999998</v>
      </c>
      <c r="AC26" s="10"/>
      <c r="AE26" s="10"/>
      <c r="AF26" s="59">
        <f>SUM(AI26:AK26)</f>
        <v>121.3</v>
      </c>
      <c r="AG26" s="3"/>
      <c r="AH26" s="3" t="s">
        <v>39</v>
      </c>
      <c r="AI26" s="63">
        <f xml:space="preserve"> 4*AI25</f>
        <v>37.200000000000003</v>
      </c>
      <c r="AJ26" s="64">
        <f xml:space="preserve"> 4*AJ25</f>
        <v>79.599999999999994</v>
      </c>
      <c r="AK26" s="65">
        <f xml:space="preserve"> 9*AK25</f>
        <v>4.5</v>
      </c>
      <c r="AL26" s="10"/>
      <c r="AS26" s="99" t="str">
        <f t="shared" si="11"/>
        <v>FARINHA LACTEA</v>
      </c>
      <c r="AT26" s="100"/>
      <c r="AU26" s="90" t="str">
        <f t="shared" si="12"/>
        <v>30g</v>
      </c>
      <c r="AV26" s="99" t="str">
        <f t="shared" si="13"/>
        <v>LEITE INTEGRAL</v>
      </c>
      <c r="AW26" s="100"/>
      <c r="AX26" s="90" t="str">
        <f t="shared" si="14"/>
        <v>100ml</v>
      </c>
      <c r="BC26" s="121" t="s">
        <v>79</v>
      </c>
      <c r="BD26" s="121"/>
      <c r="BE26" s="121"/>
      <c r="BF26" s="72">
        <v>84</v>
      </c>
      <c r="BG26" s="132" t="s">
        <v>109</v>
      </c>
      <c r="BH26" s="132"/>
      <c r="BI26" s="132"/>
      <c r="BJ26" s="77">
        <v>84</v>
      </c>
      <c r="BK26" s="133" t="s">
        <v>135</v>
      </c>
      <c r="BL26" s="133"/>
      <c r="BM26" s="133"/>
      <c r="BN26" s="81">
        <v>20</v>
      </c>
    </row>
    <row r="27" spans="11:66" x14ac:dyDescent="0.25">
      <c r="V27" s="10"/>
      <c r="W27" s="3"/>
      <c r="X27" s="3"/>
      <c r="Y27" s="3"/>
      <c r="Z27" s="10"/>
      <c r="AA27" s="10"/>
      <c r="AB27" s="10"/>
      <c r="AC27" s="10"/>
      <c r="AE27" s="10"/>
      <c r="AF27" s="3"/>
      <c r="AG27" s="3"/>
      <c r="AH27" s="3"/>
      <c r="AI27" s="10"/>
      <c r="AJ27" s="10"/>
      <c r="AK27" s="10"/>
      <c r="AL27" s="10"/>
      <c r="AS27" s="99" t="str">
        <f t="shared" si="11"/>
        <v>LEITE INTEGRAL</v>
      </c>
      <c r="AT27" s="100"/>
      <c r="AU27" s="90" t="str">
        <f t="shared" si="12"/>
        <v>100ml</v>
      </c>
      <c r="AV27" s="99" t="str">
        <f t="shared" si="13"/>
        <v>POLIVITAMINICO</v>
      </c>
      <c r="AW27" s="100"/>
      <c r="AX27" s="90">
        <f t="shared" si="14"/>
        <v>1</v>
      </c>
      <c r="BC27" s="121" t="s">
        <v>80</v>
      </c>
      <c r="BD27" s="121"/>
      <c r="BE27" s="121"/>
      <c r="BF27" s="72">
        <v>84</v>
      </c>
      <c r="BG27" s="132" t="s">
        <v>94</v>
      </c>
      <c r="BH27" s="132"/>
      <c r="BI27" s="132"/>
      <c r="BJ27" s="77">
        <v>84</v>
      </c>
      <c r="BK27" s="133" t="s">
        <v>136</v>
      </c>
      <c r="BL27" s="133"/>
      <c r="BM27" s="133"/>
      <c r="BN27" s="81">
        <v>20</v>
      </c>
    </row>
    <row r="28" spans="11:66" x14ac:dyDescent="0.25">
      <c r="AS28" s="99" t="str">
        <f t="shared" si="11"/>
        <v>CREATINA MICRO</v>
      </c>
      <c r="AT28" s="100"/>
      <c r="AU28" s="90">
        <v>0</v>
      </c>
      <c r="AV28" s="149" t="str">
        <f t="shared" si="13"/>
        <v>LEITE DESNATADO</v>
      </c>
      <c r="AW28" s="150"/>
      <c r="AX28" s="151" t="str">
        <f t="shared" si="14"/>
        <v>500ml</v>
      </c>
      <c r="BC28" s="121" t="s">
        <v>81</v>
      </c>
      <c r="BD28" s="121"/>
      <c r="BE28" s="121"/>
      <c r="BF28" s="72">
        <v>83</v>
      </c>
      <c r="BG28" s="132" t="s">
        <v>110</v>
      </c>
      <c r="BH28" s="132"/>
      <c r="BI28" s="132"/>
      <c r="BJ28" s="77">
        <v>83</v>
      </c>
      <c r="BK28" s="133" t="s">
        <v>137</v>
      </c>
      <c r="BL28" s="133"/>
      <c r="BM28" s="133"/>
      <c r="BN28" s="81">
        <v>20</v>
      </c>
    </row>
    <row r="29" spans="11:66" ht="15.75" thickBot="1" x14ac:dyDescent="0.3">
      <c r="V29" s="49"/>
      <c r="W29" s="50">
        <v>0.72916666666666663</v>
      </c>
      <c r="X29" s="112" t="s">
        <v>43</v>
      </c>
      <c r="Y29" s="112"/>
      <c r="Z29" s="49"/>
      <c r="AA29" s="49"/>
      <c r="AB29" s="49"/>
      <c r="AC29" s="49"/>
      <c r="AE29" s="49"/>
      <c r="AF29" s="50">
        <v>0.91666666666666663</v>
      </c>
      <c r="AG29" s="112" t="s">
        <v>44</v>
      </c>
      <c r="AH29" s="112"/>
      <c r="AI29" s="49"/>
      <c r="AJ29" s="49"/>
      <c r="AK29" s="49"/>
      <c r="AL29" s="49"/>
      <c r="AS29" s="101">
        <f t="shared" si="11"/>
        <v>0</v>
      </c>
      <c r="AT29" s="102"/>
      <c r="AU29" s="69">
        <f t="shared" si="12"/>
        <v>0</v>
      </c>
      <c r="AV29" s="152" t="str">
        <f t="shared" si="13"/>
        <v>ACAI ZERO</v>
      </c>
      <c r="AW29" s="153"/>
      <c r="AX29" s="154" t="str">
        <f t="shared" si="14"/>
        <v>30g</v>
      </c>
      <c r="BC29" s="121" t="s">
        <v>82</v>
      </c>
      <c r="BD29" s="121"/>
      <c r="BE29" s="121"/>
      <c r="BF29" s="72">
        <v>81</v>
      </c>
      <c r="BG29" s="132" t="s">
        <v>111</v>
      </c>
      <c r="BH29" s="132"/>
      <c r="BI29" s="132"/>
      <c r="BJ29" s="77">
        <v>81</v>
      </c>
      <c r="BK29" s="133" t="s">
        <v>138</v>
      </c>
      <c r="BL29" s="133"/>
      <c r="BM29" s="133"/>
      <c r="BN29" s="81">
        <v>20</v>
      </c>
    </row>
    <row r="30" spans="11:66" x14ac:dyDescent="0.25">
      <c r="V30" s="17"/>
      <c r="W30" s="51" t="s">
        <v>19</v>
      </c>
      <c r="X30" s="113" t="s">
        <v>35</v>
      </c>
      <c r="Y30" s="113"/>
      <c r="Z30" s="52" t="s">
        <v>24</v>
      </c>
      <c r="AA30" s="53" t="s">
        <v>37</v>
      </c>
      <c r="AB30" s="54" t="s">
        <v>26</v>
      </c>
      <c r="AC30" s="17"/>
      <c r="AE30" s="17"/>
      <c r="AF30" s="51" t="s">
        <v>19</v>
      </c>
      <c r="AG30" s="113" t="s">
        <v>35</v>
      </c>
      <c r="AH30" s="113"/>
      <c r="AI30" s="52" t="s">
        <v>24</v>
      </c>
      <c r="AJ30" s="53" t="s">
        <v>37</v>
      </c>
      <c r="AK30" s="54" t="s">
        <v>26</v>
      </c>
      <c r="AL30" s="17"/>
      <c r="BC30" s="121" t="s">
        <v>83</v>
      </c>
      <c r="BD30" s="121"/>
      <c r="BE30" s="121"/>
      <c r="BF30" s="72">
        <v>80</v>
      </c>
      <c r="BG30" s="132" t="s">
        <v>112</v>
      </c>
      <c r="BH30" s="132"/>
      <c r="BI30" s="132"/>
      <c r="BJ30" s="77">
        <v>80</v>
      </c>
      <c r="BK30" s="133" t="s">
        <v>139</v>
      </c>
      <c r="BL30" s="133"/>
      <c r="BM30" s="133"/>
      <c r="BN30" s="81">
        <v>20</v>
      </c>
    </row>
    <row r="31" spans="11:66" x14ac:dyDescent="0.25">
      <c r="V31" s="10"/>
      <c r="W31" s="61" t="s">
        <v>168</v>
      </c>
      <c r="X31" s="110" t="s">
        <v>192</v>
      </c>
      <c r="Y31" s="110"/>
      <c r="Z31" s="70">
        <v>27</v>
      </c>
      <c r="AA31" s="62">
        <v>0.9</v>
      </c>
      <c r="AB31" s="22">
        <v>0.9</v>
      </c>
      <c r="AC31" s="10"/>
      <c r="AE31" s="10"/>
      <c r="AF31" s="61">
        <v>2</v>
      </c>
      <c r="AG31" s="110" t="s">
        <v>189</v>
      </c>
      <c r="AH31" s="110"/>
      <c r="AI31" s="33">
        <v>12</v>
      </c>
      <c r="AJ31" s="62">
        <v>2</v>
      </c>
      <c r="AK31" s="22">
        <v>12</v>
      </c>
      <c r="AL31" s="10"/>
      <c r="BC31" s="121" t="s">
        <v>84</v>
      </c>
      <c r="BD31" s="121"/>
      <c r="BE31" s="121"/>
      <c r="BF31" s="73">
        <v>80</v>
      </c>
      <c r="BG31" s="132"/>
      <c r="BH31" s="132"/>
      <c r="BI31" s="132"/>
      <c r="BJ31" s="78"/>
      <c r="BK31" s="133" t="s">
        <v>140</v>
      </c>
      <c r="BL31" s="133"/>
      <c r="BM31" s="133"/>
      <c r="BN31" s="82">
        <v>16</v>
      </c>
    </row>
    <row r="32" spans="11:66" x14ac:dyDescent="0.25">
      <c r="V32" s="10"/>
      <c r="W32" s="61" t="s">
        <v>169</v>
      </c>
      <c r="X32" s="110" t="s">
        <v>186</v>
      </c>
      <c r="Y32" s="110"/>
      <c r="Z32" s="33">
        <v>2</v>
      </c>
      <c r="AA32" s="62">
        <v>48</v>
      </c>
      <c r="AB32" s="22">
        <v>0</v>
      </c>
      <c r="AC32" s="10"/>
      <c r="AE32" s="10"/>
      <c r="AF32" s="61" t="s">
        <v>190</v>
      </c>
      <c r="AG32" s="110" t="s">
        <v>191</v>
      </c>
      <c r="AH32" s="110"/>
      <c r="AI32" s="33">
        <v>12</v>
      </c>
      <c r="AJ32" s="62">
        <v>45</v>
      </c>
      <c r="AK32" s="22">
        <v>6</v>
      </c>
      <c r="AL32" s="10"/>
      <c r="BC32" s="98"/>
      <c r="BD32" s="98"/>
      <c r="BE32" s="98"/>
    </row>
    <row r="33" spans="22:57" x14ac:dyDescent="0.25">
      <c r="V33" s="10"/>
      <c r="W33" s="61" t="s">
        <v>158</v>
      </c>
      <c r="X33" s="110" t="s">
        <v>177</v>
      </c>
      <c r="Y33" s="110"/>
      <c r="Z33" s="70">
        <v>6.9</v>
      </c>
      <c r="AA33" s="62">
        <v>10</v>
      </c>
      <c r="AB33" s="22">
        <v>0</v>
      </c>
      <c r="AC33" s="10"/>
      <c r="AE33" s="10"/>
      <c r="AF33" s="61">
        <v>1</v>
      </c>
      <c r="AG33" s="110" t="s">
        <v>81</v>
      </c>
      <c r="AH33" s="110"/>
      <c r="AI33" s="70">
        <v>0</v>
      </c>
      <c r="AJ33" s="62">
        <v>27</v>
      </c>
      <c r="AK33" s="22">
        <v>0</v>
      </c>
      <c r="AL33" s="10"/>
      <c r="BC33" s="98"/>
      <c r="BD33" s="98"/>
      <c r="BE33" s="98"/>
    </row>
    <row r="34" spans="22:57" x14ac:dyDescent="0.25">
      <c r="V34" s="10"/>
      <c r="W34" s="61" t="s">
        <v>168</v>
      </c>
      <c r="X34" s="110" t="s">
        <v>187</v>
      </c>
      <c r="Y34" s="110"/>
      <c r="Z34" s="33">
        <v>3.8</v>
      </c>
      <c r="AA34" s="62">
        <v>22</v>
      </c>
      <c r="AB34" s="22">
        <v>1.9</v>
      </c>
      <c r="AC34" s="10"/>
      <c r="AE34" s="10"/>
      <c r="AF34" s="61" t="s">
        <v>188</v>
      </c>
      <c r="AG34" s="110" t="s">
        <v>118</v>
      </c>
      <c r="AH34" s="110"/>
      <c r="AI34" s="70">
        <v>3</v>
      </c>
      <c r="AJ34" s="62">
        <v>4.4000000000000004</v>
      </c>
      <c r="AK34" s="22">
        <v>3</v>
      </c>
      <c r="AL34" s="10"/>
      <c r="AS34" s="98" t="s">
        <v>52</v>
      </c>
      <c r="AT34" s="98"/>
      <c r="AU34" s="98"/>
      <c r="AV34" s="98"/>
      <c r="AW34" s="98"/>
      <c r="AX34" s="98"/>
      <c r="BC34" s="98"/>
      <c r="BD34" s="98"/>
      <c r="BE34" s="98"/>
    </row>
    <row r="35" spans="22:57" x14ac:dyDescent="0.25">
      <c r="V35" s="10"/>
      <c r="W35" s="61" t="s">
        <v>188</v>
      </c>
      <c r="X35" s="110" t="s">
        <v>118</v>
      </c>
      <c r="Y35" s="110"/>
      <c r="Z35" s="33">
        <v>3</v>
      </c>
      <c r="AA35" s="62">
        <v>4.4000000000000004</v>
      </c>
      <c r="AB35" s="22">
        <v>3</v>
      </c>
      <c r="AC35" s="10"/>
      <c r="AE35" s="10"/>
      <c r="AF35" s="61">
        <v>1</v>
      </c>
      <c r="AG35" s="110" t="s">
        <v>193</v>
      </c>
      <c r="AH35" s="110"/>
      <c r="AI35" s="33"/>
      <c r="AJ35" s="62"/>
      <c r="AK35" s="22"/>
      <c r="AL35" s="10"/>
      <c r="AS35" s="98" t="s">
        <v>50</v>
      </c>
      <c r="AT35" s="98"/>
      <c r="AU35" s="98"/>
      <c r="AV35" s="98"/>
      <c r="AW35" s="98"/>
      <c r="AX35" s="98"/>
      <c r="BC35" s="98"/>
      <c r="BD35" s="98"/>
      <c r="BE35" s="98"/>
    </row>
    <row r="36" spans="22:57" x14ac:dyDescent="0.25">
      <c r="V36" s="10"/>
      <c r="W36" s="61" t="s">
        <v>194</v>
      </c>
      <c r="X36" s="110" t="s">
        <v>195</v>
      </c>
      <c r="Y36" s="110"/>
      <c r="Z36" s="33"/>
      <c r="AA36" s="62"/>
      <c r="AB36" s="22"/>
      <c r="AC36" s="10"/>
      <c r="AE36" s="10"/>
      <c r="AF36" s="61" t="s">
        <v>171</v>
      </c>
      <c r="AG36" s="110" t="s">
        <v>114</v>
      </c>
      <c r="AH36" s="110"/>
      <c r="AI36" s="70">
        <v>16</v>
      </c>
      <c r="AJ36" s="62">
        <v>25</v>
      </c>
      <c r="AK36" s="22">
        <v>0</v>
      </c>
      <c r="AL36" s="10"/>
      <c r="AS36" s="98" t="s">
        <v>51</v>
      </c>
      <c r="AT36" s="98"/>
      <c r="AU36" s="98"/>
      <c r="AV36" s="98"/>
      <c r="AW36" s="98"/>
      <c r="AX36" s="98"/>
      <c r="BC36" s="98"/>
      <c r="BD36" s="98"/>
      <c r="BE36" s="98"/>
    </row>
    <row r="37" spans="22:57" x14ac:dyDescent="0.25">
      <c r="V37" s="10"/>
      <c r="W37" s="61"/>
      <c r="X37" s="110"/>
      <c r="Y37" s="110"/>
      <c r="Z37" s="33"/>
      <c r="AA37" s="62"/>
      <c r="AB37" s="22"/>
      <c r="AC37" s="10"/>
      <c r="AE37" s="10"/>
      <c r="AF37" s="61" t="s">
        <v>168</v>
      </c>
      <c r="AG37" s="110" t="s">
        <v>184</v>
      </c>
      <c r="AH37" s="110"/>
      <c r="AI37" s="70">
        <v>0.2</v>
      </c>
      <c r="AJ37" s="62">
        <v>2.2999999999999998</v>
      </c>
      <c r="AK37" s="22">
        <v>0.9</v>
      </c>
      <c r="AL37" s="10"/>
    </row>
    <row r="38" spans="22:57" x14ac:dyDescent="0.25">
      <c r="V38" s="10"/>
      <c r="W38" s="3" t="s">
        <v>10</v>
      </c>
      <c r="X38" s="3"/>
      <c r="Y38" s="3" t="s">
        <v>38</v>
      </c>
      <c r="Z38" s="63">
        <f>SUM(Z31:Z37)</f>
        <v>42.699999999999996</v>
      </c>
      <c r="AA38" s="64">
        <f t="shared" ref="AA38" si="19">SUM(AA31:AA37)</f>
        <v>85.300000000000011</v>
      </c>
      <c r="AB38" s="65">
        <f t="shared" ref="AB38" si="20">SUM(AB31:AB37)</f>
        <v>5.8</v>
      </c>
      <c r="AC38" s="10"/>
      <c r="AE38" s="10"/>
      <c r="AF38" s="3" t="s">
        <v>10</v>
      </c>
      <c r="AG38" s="3"/>
      <c r="AH38" s="3" t="s">
        <v>38</v>
      </c>
      <c r="AI38" s="63">
        <f>SUM(AI31:AI37)</f>
        <v>43.2</v>
      </c>
      <c r="AJ38" s="64">
        <f t="shared" ref="AJ38" si="21">SUM(AJ31:AJ37)</f>
        <v>105.7</v>
      </c>
      <c r="AK38" s="65">
        <f t="shared" ref="AK38" si="22">SUM(AK31:AK37)</f>
        <v>21.9</v>
      </c>
      <c r="AL38" s="10"/>
    </row>
    <row r="39" spans="22:57" x14ac:dyDescent="0.25">
      <c r="V39" s="10"/>
      <c r="W39" s="59">
        <f>SUM(Z39:AB39)</f>
        <v>564.20000000000005</v>
      </c>
      <c r="X39" s="3"/>
      <c r="Y39" s="3" t="s">
        <v>39</v>
      </c>
      <c r="Z39" s="63">
        <f xml:space="preserve"> 4*Z38</f>
        <v>170.79999999999998</v>
      </c>
      <c r="AA39" s="64">
        <f xml:space="preserve"> 4*AA38</f>
        <v>341.20000000000005</v>
      </c>
      <c r="AB39" s="65">
        <f xml:space="preserve"> 9*AB38</f>
        <v>52.199999999999996</v>
      </c>
      <c r="AC39" s="10"/>
      <c r="AE39" s="10"/>
      <c r="AF39" s="59">
        <f>SUM(AI39:AK39)</f>
        <v>792.7</v>
      </c>
      <c r="AG39" s="3"/>
      <c r="AH39" s="3" t="s">
        <v>39</v>
      </c>
      <c r="AI39" s="63">
        <f xml:space="preserve"> 4*AI38</f>
        <v>172.8</v>
      </c>
      <c r="AJ39" s="64">
        <f xml:space="preserve"> 4*AJ38</f>
        <v>422.8</v>
      </c>
      <c r="AK39" s="65">
        <f xml:space="preserve"> 9*AK38</f>
        <v>197.1</v>
      </c>
      <c r="AL39" s="10"/>
    </row>
    <row r="40" spans="22:57" x14ac:dyDescent="0.25">
      <c r="V40" s="10"/>
      <c r="W40" s="3"/>
      <c r="X40" s="3"/>
      <c r="Y40" s="3"/>
      <c r="Z40" s="10"/>
      <c r="AA40" s="10"/>
      <c r="AB40" s="10"/>
      <c r="AC40" s="10"/>
      <c r="AE40" s="10"/>
      <c r="AF40" s="3"/>
      <c r="AG40" s="3"/>
      <c r="AH40" s="3"/>
      <c r="AI40" s="10"/>
      <c r="AJ40" s="10"/>
      <c r="AK40" s="10"/>
      <c r="AL40" s="10"/>
    </row>
  </sheetData>
  <mergeCells count="246">
    <mergeCell ref="BT2:BV2"/>
    <mergeCell ref="BT3:BV3"/>
    <mergeCell ref="BT4:BV4"/>
    <mergeCell ref="BT5:BV5"/>
    <mergeCell ref="BT6:BV6"/>
    <mergeCell ref="BT7:BV7"/>
    <mergeCell ref="BT8:BV8"/>
    <mergeCell ref="BP1:BW1"/>
    <mergeCell ref="BK25:BM25"/>
    <mergeCell ref="BK11:BM11"/>
    <mergeCell ref="BK12:BM12"/>
    <mergeCell ref="BK13:BM13"/>
    <mergeCell ref="BK14:BM14"/>
    <mergeCell ref="BK15:BM15"/>
    <mergeCell ref="BK16:BM16"/>
    <mergeCell ref="BK17:BM17"/>
    <mergeCell ref="BK18:BM18"/>
    <mergeCell ref="BK19:BM19"/>
    <mergeCell ref="BK20:BM20"/>
    <mergeCell ref="BK21:BM21"/>
    <mergeCell ref="BK22:BM22"/>
    <mergeCell ref="BK23:BM23"/>
    <mergeCell ref="BK24:BM24"/>
    <mergeCell ref="BK26:BM26"/>
    <mergeCell ref="BK27:BM27"/>
    <mergeCell ref="BK28:BM28"/>
    <mergeCell ref="BK29:BM29"/>
    <mergeCell ref="BK30:BM30"/>
    <mergeCell ref="BK31:BM31"/>
    <mergeCell ref="BC1:BN1"/>
    <mergeCell ref="BP2:BR2"/>
    <mergeCell ref="BP3:BR3"/>
    <mergeCell ref="BP4:BR4"/>
    <mergeCell ref="BP5:BR5"/>
    <mergeCell ref="BP6:BR6"/>
    <mergeCell ref="BP7:BR7"/>
    <mergeCell ref="BP8:BR8"/>
    <mergeCell ref="BG31:BI31"/>
    <mergeCell ref="BK2:BM2"/>
    <mergeCell ref="BK3:BM3"/>
    <mergeCell ref="BK4:BM4"/>
    <mergeCell ref="BK5:BM5"/>
    <mergeCell ref="BK6:BM6"/>
    <mergeCell ref="BK7:BM7"/>
    <mergeCell ref="BK8:BM8"/>
    <mergeCell ref="BK9:BM9"/>
    <mergeCell ref="BK10:BM10"/>
    <mergeCell ref="BG22:BI22"/>
    <mergeCell ref="BG23:BI23"/>
    <mergeCell ref="BG24:BI24"/>
    <mergeCell ref="BG25:BI25"/>
    <mergeCell ref="BG26:BI26"/>
    <mergeCell ref="BG27:BI27"/>
    <mergeCell ref="BG28:BI28"/>
    <mergeCell ref="BG29:BI29"/>
    <mergeCell ref="BG30:BI30"/>
    <mergeCell ref="BC33:BE33"/>
    <mergeCell ref="BC34:BE34"/>
    <mergeCell ref="BC35:BE35"/>
    <mergeCell ref="BC36:BE36"/>
    <mergeCell ref="BG2:BI2"/>
    <mergeCell ref="BG3:BI3"/>
    <mergeCell ref="BG4:BI4"/>
    <mergeCell ref="BG5:BI5"/>
    <mergeCell ref="BG6:BI6"/>
    <mergeCell ref="BG7:BI7"/>
    <mergeCell ref="BG8:BI8"/>
    <mergeCell ref="BG9:BI9"/>
    <mergeCell ref="BG10:BI10"/>
    <mergeCell ref="BG11:BI11"/>
    <mergeCell ref="BG12:BI12"/>
    <mergeCell ref="BG13:BI13"/>
    <mergeCell ref="BG14:BI14"/>
    <mergeCell ref="BG15:BI15"/>
    <mergeCell ref="BG16:BI16"/>
    <mergeCell ref="BG17:BI17"/>
    <mergeCell ref="BG18:BI18"/>
    <mergeCell ref="BG19:BI19"/>
    <mergeCell ref="BG20:BI20"/>
    <mergeCell ref="BG21:BI21"/>
    <mergeCell ref="BC24:BE24"/>
    <mergeCell ref="BC25:BE25"/>
    <mergeCell ref="BC26:BE26"/>
    <mergeCell ref="BC27:BE27"/>
    <mergeCell ref="BC28:BE28"/>
    <mergeCell ref="BC29:BE29"/>
    <mergeCell ref="BC30:BE30"/>
    <mergeCell ref="BC31:BE31"/>
    <mergeCell ref="BC32:BE32"/>
    <mergeCell ref="BC2:BE2"/>
    <mergeCell ref="BC3:BE3"/>
    <mergeCell ref="BC4:BE4"/>
    <mergeCell ref="BC5:BE5"/>
    <mergeCell ref="BC6:BE6"/>
    <mergeCell ref="BC7:BE7"/>
    <mergeCell ref="BC8:BE8"/>
    <mergeCell ref="BC9:BE9"/>
    <mergeCell ref="BC10:BE10"/>
    <mergeCell ref="BC23:BE23"/>
    <mergeCell ref="F8:G8"/>
    <mergeCell ref="F9:G9"/>
    <mergeCell ref="F3:H3"/>
    <mergeCell ref="A1:I1"/>
    <mergeCell ref="P1:Q1"/>
    <mergeCell ref="B3:D3"/>
    <mergeCell ref="F4:G4"/>
    <mergeCell ref="F5:G5"/>
    <mergeCell ref="F6:G6"/>
    <mergeCell ref="F7:G7"/>
    <mergeCell ref="O18:Q18"/>
    <mergeCell ref="X16:Y16"/>
    <mergeCell ref="X18:Y18"/>
    <mergeCell ref="AG3:AH3"/>
    <mergeCell ref="AG4:AH4"/>
    <mergeCell ref="AG17:AH17"/>
    <mergeCell ref="AG18:AH18"/>
    <mergeCell ref="L14:P14"/>
    <mergeCell ref="X3:Y3"/>
    <mergeCell ref="X4:Y4"/>
    <mergeCell ref="BC11:BE11"/>
    <mergeCell ref="BC12:BE12"/>
    <mergeCell ref="BC13:BE13"/>
    <mergeCell ref="X8:Y8"/>
    <mergeCell ref="X9:Y9"/>
    <mergeCell ref="X10:Y10"/>
    <mergeCell ref="X11:Y11"/>
    <mergeCell ref="AG16:AH16"/>
    <mergeCell ref="AG19:AH19"/>
    <mergeCell ref="BC20:BE20"/>
    <mergeCell ref="BC21:BE21"/>
    <mergeCell ref="BC22:BE22"/>
    <mergeCell ref="BC14:BE14"/>
    <mergeCell ref="BC15:BE15"/>
    <mergeCell ref="BC16:BE16"/>
    <mergeCell ref="BC17:BE17"/>
    <mergeCell ref="BC18:BE18"/>
    <mergeCell ref="BC19:BE19"/>
    <mergeCell ref="AS13:AT13"/>
    <mergeCell ref="AS14:AT14"/>
    <mergeCell ref="AG36:AH36"/>
    <mergeCell ref="X30:Y30"/>
    <mergeCell ref="P2:Q2"/>
    <mergeCell ref="P3:Q3"/>
    <mergeCell ref="P4:Q4"/>
    <mergeCell ref="O15:Q15"/>
    <mergeCell ref="O16:Q16"/>
    <mergeCell ref="O17:Q17"/>
    <mergeCell ref="X23:Y23"/>
    <mergeCell ref="X24:Y24"/>
    <mergeCell ref="L21:O21"/>
    <mergeCell ref="AG10:AH10"/>
    <mergeCell ref="AG11:AH11"/>
    <mergeCell ref="X19:Y19"/>
    <mergeCell ref="L8:O8"/>
    <mergeCell ref="X5:Y5"/>
    <mergeCell ref="X6:Y6"/>
    <mergeCell ref="AG5:AH5"/>
    <mergeCell ref="AG6:AH6"/>
    <mergeCell ref="AG7:AH7"/>
    <mergeCell ref="AG8:AH8"/>
    <mergeCell ref="AG9:AH9"/>
    <mergeCell ref="X17:Y17"/>
    <mergeCell ref="X7:Y7"/>
    <mergeCell ref="AG35:AH35"/>
    <mergeCell ref="X29:Y29"/>
    <mergeCell ref="X31:Y31"/>
    <mergeCell ref="X32:Y32"/>
    <mergeCell ref="X33:Y33"/>
    <mergeCell ref="X34:Y34"/>
    <mergeCell ref="AS26:AT26"/>
    <mergeCell ref="AG20:AH20"/>
    <mergeCell ref="AG21:AH21"/>
    <mergeCell ref="AG22:AH22"/>
    <mergeCell ref="AG23:AH23"/>
    <mergeCell ref="AG24:AH24"/>
    <mergeCell ref="X20:Y20"/>
    <mergeCell ref="X21:Y21"/>
    <mergeCell ref="X22:Y22"/>
    <mergeCell ref="AV26:AW26"/>
    <mergeCell ref="AS19:AT19"/>
    <mergeCell ref="AS20:AT20"/>
    <mergeCell ref="AS21:AT21"/>
    <mergeCell ref="AS22:AT22"/>
    <mergeCell ref="AS23:AT23"/>
    <mergeCell ref="AS24:AT24"/>
    <mergeCell ref="AG37:AH37"/>
    <mergeCell ref="W1:AK1"/>
    <mergeCell ref="AS3:AT3"/>
    <mergeCell ref="AS4:AT4"/>
    <mergeCell ref="AS5:AT5"/>
    <mergeCell ref="AS6:AT6"/>
    <mergeCell ref="AS7:AT7"/>
    <mergeCell ref="AS8:AT8"/>
    <mergeCell ref="X35:Y35"/>
    <mergeCell ref="X36:Y36"/>
    <mergeCell ref="X37:Y37"/>
    <mergeCell ref="AG29:AH29"/>
    <mergeCell ref="AG30:AH30"/>
    <mergeCell ref="AG31:AH31"/>
    <mergeCell ref="AG32:AH32"/>
    <mergeCell ref="AG33:AH33"/>
    <mergeCell ref="AG34:AH34"/>
    <mergeCell ref="AS1:AX1"/>
    <mergeCell ref="AV3:AW3"/>
    <mergeCell ref="AV4:AW4"/>
    <mergeCell ref="AV5:AW5"/>
    <mergeCell ref="AV6:AW6"/>
    <mergeCell ref="AV7:AW7"/>
    <mergeCell ref="AS25:AT25"/>
    <mergeCell ref="AS17:AT17"/>
    <mergeCell ref="AS18:AT18"/>
    <mergeCell ref="AS15:AT15"/>
    <mergeCell ref="AS16:AT16"/>
    <mergeCell ref="AS9:AT9"/>
    <mergeCell ref="AS10:AT10"/>
    <mergeCell ref="AV19:AW19"/>
    <mergeCell ref="AV20:AW20"/>
    <mergeCell ref="AV21:AW21"/>
    <mergeCell ref="AV22:AW22"/>
    <mergeCell ref="AV23:AW23"/>
    <mergeCell ref="AV24:AW24"/>
    <mergeCell ref="AV25:AW25"/>
    <mergeCell ref="A11:I11"/>
    <mergeCell ref="A12:I12"/>
    <mergeCell ref="AS34:AX34"/>
    <mergeCell ref="AS35:AX35"/>
    <mergeCell ref="AS36:AX36"/>
    <mergeCell ref="AV8:AW8"/>
    <mergeCell ref="AV9:AW9"/>
    <mergeCell ref="AV10:AW10"/>
    <mergeCell ref="AS27:AT27"/>
    <mergeCell ref="AS28:AT28"/>
    <mergeCell ref="AS29:AT29"/>
    <mergeCell ref="AV27:AW27"/>
    <mergeCell ref="AV28:AW28"/>
    <mergeCell ref="AV29:AW29"/>
    <mergeCell ref="AV11:AW11"/>
    <mergeCell ref="AV12:AW12"/>
    <mergeCell ref="AV13:AW13"/>
    <mergeCell ref="AV14:AW14"/>
    <mergeCell ref="AV15:AW15"/>
    <mergeCell ref="AV16:AW16"/>
    <mergeCell ref="AV17:AW17"/>
    <mergeCell ref="AV18:AW18"/>
    <mergeCell ref="AS11:AT11"/>
    <mergeCell ref="AS12:AT12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Xavier</dc:creator>
  <cp:lastModifiedBy>Rodrigo Xavier</cp:lastModifiedBy>
  <cp:lastPrinted>2018-04-02T00:25:07Z</cp:lastPrinted>
  <dcterms:created xsi:type="dcterms:W3CDTF">2018-02-13T22:41:08Z</dcterms:created>
  <dcterms:modified xsi:type="dcterms:W3CDTF">2018-04-02T00:35:24Z</dcterms:modified>
</cp:coreProperties>
</file>