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 Antônio\Google Drive\Público - Gorgonoide\"/>
    </mc:Choice>
  </mc:AlternateContent>
  <workbookProtection workbookAlgorithmName="SHA-512" workbookHashValue="Hhy2Lrpel+3Q3WfixaSoJNgcy2RIMsk5TaDoBarqcFfbukhHA39qSvbRD/n3/6DQSYsMcGgmYm34AcEi7JAzmQ==" workbookSaltValue="55UQBpUzN+pm5oDtqYaxQw==" workbookSpinCount="100000" lockStructure="1"/>
  <bookViews>
    <workbookView xWindow="0" yWindow="0" windowWidth="20490" windowHeight="7470" tabRatio="755"/>
  </bookViews>
  <sheets>
    <sheet name="% de Gordura" sheetId="1" r:id="rId1"/>
    <sheet name="TMB" sheetId="3" r:id="rId2"/>
    <sheet name="Cálculo de Macros" sheetId="2" r:id="rId3"/>
    <sheet name="Divisão das Refeições" sheetId="4" r:id="rId4"/>
    <sheet name="Alimentos" sheetId="5" r:id="rId5"/>
    <sheet name="Valor Biológico e Índice Glicêm" sheetId="6" r:id="rId6"/>
  </sheets>
  <calcPr calcId="162913"/>
</workbook>
</file>

<file path=xl/calcChain.xml><?xml version="1.0" encoding="utf-8"?>
<calcChain xmlns="http://schemas.openxmlformats.org/spreadsheetml/2006/main">
  <c r="F18" i="4" l="1"/>
  <c r="E17" i="4"/>
  <c r="C17" i="4"/>
  <c r="B17" i="4"/>
  <c r="G17" i="4"/>
  <c r="E7" i="4"/>
  <c r="C16" i="4"/>
  <c r="C15" i="4"/>
  <c r="C14" i="4"/>
  <c r="C13" i="4"/>
  <c r="C12" i="4"/>
  <c r="C18" i="4"/>
  <c r="B8" i="4"/>
  <c r="B9" i="4"/>
  <c r="E6" i="4"/>
  <c r="F7" i="4"/>
  <c r="B16" i="4"/>
  <c r="B15" i="4"/>
  <c r="B14" i="4"/>
  <c r="B13" i="4"/>
  <c r="B12" i="4"/>
  <c r="E12" i="4"/>
  <c r="G12" i="4"/>
  <c r="F6" i="4"/>
  <c r="F8" i="4"/>
  <c r="E8" i="4"/>
  <c r="B11" i="4"/>
  <c r="B18" i="4"/>
  <c r="E11" i="4"/>
  <c r="G11" i="4"/>
  <c r="E13" i="4"/>
  <c r="G13" i="4"/>
  <c r="E14" i="4"/>
  <c r="G14" i="4"/>
  <c r="E15" i="4"/>
  <c r="G15" i="4"/>
  <c r="E16" i="4"/>
  <c r="G16" i="4"/>
  <c r="E18" i="4"/>
  <c r="G18" i="4"/>
  <c r="B11" i="3"/>
  <c r="G6" i="3"/>
  <c r="G10" i="3"/>
  <c r="B16" i="3"/>
  <c r="B14" i="3"/>
  <c r="B15" i="3"/>
  <c r="B15" i="2"/>
  <c r="C15" i="2"/>
  <c r="B8" i="2"/>
  <c r="B9" i="2"/>
  <c r="B14" i="2"/>
  <c r="C14" i="2"/>
  <c r="C16" i="2"/>
  <c r="B16" i="2"/>
  <c r="F6" i="1"/>
  <c r="G26" i="1"/>
  <c r="H26" i="1"/>
  <c r="G27" i="1"/>
  <c r="H27" i="1"/>
  <c r="G28" i="1"/>
  <c r="I28" i="1"/>
  <c r="G29" i="1"/>
  <c r="I29" i="1"/>
  <c r="G30" i="1"/>
  <c r="H30" i="1"/>
  <c r="G31" i="1"/>
  <c r="H31" i="1"/>
  <c r="G32" i="1"/>
  <c r="I32" i="1"/>
  <c r="G33" i="1"/>
  <c r="H33" i="1"/>
  <c r="G34" i="1"/>
  <c r="H34" i="1"/>
  <c r="G35" i="1"/>
  <c r="H35" i="1"/>
  <c r="G36" i="1"/>
  <c r="I36" i="1"/>
  <c r="G37" i="1"/>
  <c r="I37" i="1"/>
  <c r="G38" i="1"/>
  <c r="H38" i="1"/>
  <c r="G39" i="1"/>
  <c r="H39" i="1"/>
  <c r="G40" i="1"/>
  <c r="I40" i="1"/>
  <c r="G41" i="1"/>
  <c r="I41" i="1"/>
  <c r="G42" i="1"/>
  <c r="H42" i="1"/>
  <c r="G43" i="1"/>
  <c r="H43" i="1"/>
  <c r="G44" i="1"/>
  <c r="I44" i="1"/>
  <c r="G45" i="1"/>
  <c r="I45" i="1"/>
  <c r="G46" i="1"/>
  <c r="H46" i="1"/>
  <c r="G47" i="1"/>
  <c r="H47" i="1"/>
  <c r="G48" i="1"/>
  <c r="I48" i="1"/>
  <c r="G49" i="1"/>
  <c r="H49" i="1"/>
  <c r="G50" i="1"/>
  <c r="H50" i="1"/>
  <c r="G51" i="1"/>
  <c r="I51" i="1"/>
  <c r="H51" i="1"/>
  <c r="G52" i="1"/>
  <c r="H52" i="1"/>
  <c r="I52" i="1"/>
  <c r="G53" i="1"/>
  <c r="H53" i="1"/>
  <c r="I53" i="1"/>
  <c r="G54" i="1"/>
  <c r="H54" i="1"/>
  <c r="I54" i="1"/>
  <c r="G55" i="1"/>
  <c r="H55" i="1"/>
  <c r="I55" i="1"/>
  <c r="G56" i="1"/>
  <c r="H56" i="1"/>
  <c r="I56" i="1"/>
  <c r="G57" i="1"/>
  <c r="H57" i="1"/>
  <c r="I57" i="1"/>
  <c r="G58" i="1"/>
  <c r="H58" i="1"/>
  <c r="I58" i="1"/>
  <c r="G59" i="1"/>
  <c r="H59" i="1"/>
  <c r="I59" i="1"/>
  <c r="G60" i="1"/>
  <c r="H60" i="1"/>
  <c r="I60" i="1"/>
  <c r="G61" i="1"/>
  <c r="H61" i="1"/>
  <c r="I61" i="1"/>
  <c r="G62" i="1"/>
  <c r="H62" i="1"/>
  <c r="I62" i="1"/>
  <c r="G63" i="1"/>
  <c r="H63" i="1"/>
  <c r="I63" i="1"/>
  <c r="G64" i="1"/>
  <c r="H64" i="1"/>
  <c r="I64" i="1"/>
  <c r="G65" i="1"/>
  <c r="H65" i="1"/>
  <c r="I65" i="1"/>
  <c r="G66" i="1"/>
  <c r="H66" i="1"/>
  <c r="I66" i="1"/>
  <c r="G67" i="1"/>
  <c r="H67" i="1"/>
  <c r="I67" i="1"/>
  <c r="G68" i="1"/>
  <c r="H68" i="1"/>
  <c r="I68" i="1"/>
  <c r="G69" i="1"/>
  <c r="H69" i="1"/>
  <c r="I69" i="1"/>
  <c r="G70" i="1"/>
  <c r="H70" i="1"/>
  <c r="I70" i="1"/>
  <c r="G71" i="1"/>
  <c r="H71" i="1"/>
  <c r="I71" i="1"/>
  <c r="G72" i="1"/>
  <c r="H72" i="1"/>
  <c r="I72" i="1"/>
  <c r="G73" i="1"/>
  <c r="H73" i="1"/>
  <c r="I73" i="1"/>
  <c r="G74" i="1"/>
  <c r="H74" i="1"/>
  <c r="I74" i="1"/>
  <c r="G75" i="1"/>
  <c r="H75" i="1"/>
  <c r="I75" i="1"/>
  <c r="G76" i="1"/>
  <c r="H76" i="1"/>
  <c r="I76" i="1"/>
  <c r="G77" i="1"/>
  <c r="H77" i="1"/>
  <c r="I77" i="1"/>
  <c r="G78" i="1"/>
  <c r="H78" i="1"/>
  <c r="I78" i="1"/>
  <c r="G79" i="1"/>
  <c r="H79" i="1"/>
  <c r="I79" i="1"/>
  <c r="G80" i="1"/>
  <c r="H80" i="1"/>
  <c r="I80" i="1"/>
  <c r="G81" i="1"/>
  <c r="H81" i="1"/>
  <c r="I81" i="1"/>
  <c r="G82" i="1"/>
  <c r="H82" i="1"/>
  <c r="I82" i="1"/>
  <c r="G83" i="1"/>
  <c r="H83" i="1"/>
  <c r="I83" i="1"/>
  <c r="G84" i="1"/>
  <c r="H84" i="1"/>
  <c r="I84" i="1"/>
  <c r="G85" i="1"/>
  <c r="H85" i="1"/>
  <c r="I85" i="1"/>
  <c r="G86" i="1"/>
  <c r="H86" i="1"/>
  <c r="I86" i="1"/>
  <c r="G87" i="1"/>
  <c r="H87" i="1"/>
  <c r="I87" i="1"/>
  <c r="G88" i="1"/>
  <c r="H88" i="1"/>
  <c r="I88" i="1"/>
  <c r="G89" i="1"/>
  <c r="H89" i="1"/>
  <c r="I89" i="1"/>
  <c r="G90" i="1"/>
  <c r="H90" i="1"/>
  <c r="I90" i="1"/>
  <c r="G91" i="1"/>
  <c r="H91" i="1"/>
  <c r="I91" i="1"/>
  <c r="G92" i="1"/>
  <c r="H92" i="1"/>
  <c r="I92" i="1"/>
  <c r="G93" i="1"/>
  <c r="H93" i="1"/>
  <c r="I93" i="1"/>
  <c r="G94" i="1"/>
  <c r="H94" i="1"/>
  <c r="I94" i="1"/>
  <c r="G95" i="1"/>
  <c r="H95" i="1"/>
  <c r="I95" i="1"/>
  <c r="G96" i="1"/>
  <c r="H96" i="1"/>
  <c r="I96" i="1"/>
  <c r="G97" i="1"/>
  <c r="H97" i="1"/>
  <c r="I97" i="1"/>
  <c r="G98" i="1"/>
  <c r="H98" i="1"/>
  <c r="I98" i="1"/>
  <c r="G99" i="1"/>
  <c r="H99" i="1"/>
  <c r="I99" i="1"/>
  <c r="G100" i="1"/>
  <c r="H100" i="1"/>
  <c r="I100" i="1"/>
  <c r="G101" i="1"/>
  <c r="H101" i="1"/>
  <c r="I101" i="1"/>
  <c r="G102" i="1"/>
  <c r="H102" i="1"/>
  <c r="I102" i="1"/>
  <c r="G103" i="1"/>
  <c r="H103" i="1"/>
  <c r="I103" i="1"/>
  <c r="G104" i="1"/>
  <c r="H104" i="1"/>
  <c r="I104" i="1"/>
  <c r="G105" i="1"/>
  <c r="H105" i="1"/>
  <c r="I105" i="1"/>
  <c r="G106" i="1"/>
  <c r="H106" i="1"/>
  <c r="I106" i="1"/>
  <c r="G107" i="1"/>
  <c r="H107" i="1"/>
  <c r="I107" i="1"/>
  <c r="G108" i="1"/>
  <c r="H108" i="1"/>
  <c r="I108" i="1"/>
  <c r="G109" i="1"/>
  <c r="H109" i="1"/>
  <c r="I109" i="1"/>
  <c r="G110" i="1"/>
  <c r="H110" i="1"/>
  <c r="I110" i="1"/>
  <c r="G111" i="1"/>
  <c r="H111" i="1"/>
  <c r="I111" i="1"/>
  <c r="G112" i="1"/>
  <c r="H112" i="1"/>
  <c r="I112" i="1"/>
  <c r="G113" i="1"/>
  <c r="H113" i="1"/>
  <c r="I113" i="1"/>
  <c r="G114" i="1"/>
  <c r="H114" i="1"/>
  <c r="I114" i="1"/>
  <c r="G115" i="1"/>
  <c r="H115" i="1"/>
  <c r="I115" i="1"/>
  <c r="G116" i="1"/>
  <c r="H116" i="1"/>
  <c r="I116" i="1"/>
  <c r="G117" i="1"/>
  <c r="H117" i="1"/>
  <c r="I117" i="1"/>
  <c r="G118" i="1"/>
  <c r="H118" i="1"/>
  <c r="I118" i="1"/>
  <c r="G119" i="1"/>
  <c r="H119" i="1"/>
  <c r="I119" i="1"/>
  <c r="G120" i="1"/>
  <c r="H120" i="1"/>
  <c r="I120" i="1"/>
  <c r="G121" i="1"/>
  <c r="H121" i="1"/>
  <c r="I121" i="1"/>
  <c r="G122" i="1"/>
  <c r="H122" i="1"/>
  <c r="I122" i="1"/>
  <c r="G123" i="1"/>
  <c r="H123" i="1"/>
  <c r="I123" i="1"/>
  <c r="G124" i="1"/>
  <c r="H124" i="1"/>
  <c r="I124" i="1"/>
  <c r="G125" i="1"/>
  <c r="H125" i="1"/>
  <c r="I125" i="1"/>
  <c r="G126" i="1"/>
  <c r="H126" i="1"/>
  <c r="I126" i="1"/>
  <c r="G127" i="1"/>
  <c r="H127" i="1"/>
  <c r="I127" i="1"/>
  <c r="G128" i="1"/>
  <c r="H128" i="1"/>
  <c r="I128" i="1"/>
  <c r="G129" i="1"/>
  <c r="H129" i="1"/>
  <c r="I129" i="1"/>
  <c r="G130" i="1"/>
  <c r="H130" i="1"/>
  <c r="I130" i="1"/>
  <c r="G131" i="1"/>
  <c r="H131" i="1"/>
  <c r="I131" i="1"/>
  <c r="G132" i="1"/>
  <c r="H132" i="1"/>
  <c r="I132" i="1"/>
  <c r="G133" i="1"/>
  <c r="H133" i="1"/>
  <c r="I133" i="1"/>
  <c r="G134" i="1"/>
  <c r="H134" i="1"/>
  <c r="I134" i="1"/>
  <c r="G135" i="1"/>
  <c r="H135" i="1"/>
  <c r="I135" i="1"/>
  <c r="G136" i="1"/>
  <c r="H136" i="1"/>
  <c r="I136" i="1"/>
  <c r="G137" i="1"/>
  <c r="H137" i="1"/>
  <c r="I137" i="1"/>
  <c r="G138" i="1"/>
  <c r="H138" i="1"/>
  <c r="I138" i="1"/>
  <c r="G139" i="1"/>
  <c r="H139" i="1"/>
  <c r="I139" i="1"/>
  <c r="G140" i="1"/>
  <c r="H140" i="1"/>
  <c r="I140" i="1"/>
  <c r="G141" i="1"/>
  <c r="H141" i="1"/>
  <c r="I141" i="1"/>
  <c r="G142" i="1"/>
  <c r="H142" i="1"/>
  <c r="I142" i="1"/>
  <c r="G143" i="1"/>
  <c r="H143" i="1"/>
  <c r="I143" i="1"/>
  <c r="G144" i="1"/>
  <c r="H144" i="1"/>
  <c r="I144" i="1"/>
  <c r="G145" i="1"/>
  <c r="H145" i="1"/>
  <c r="I145" i="1"/>
  <c r="G146" i="1"/>
  <c r="H146" i="1"/>
  <c r="I146" i="1"/>
  <c r="G147" i="1"/>
  <c r="H147" i="1"/>
  <c r="I147" i="1"/>
  <c r="G148" i="1"/>
  <c r="H148" i="1"/>
  <c r="I148" i="1"/>
  <c r="G149" i="1"/>
  <c r="H149" i="1"/>
  <c r="I149" i="1"/>
  <c r="G150" i="1"/>
  <c r="H150" i="1"/>
  <c r="I150" i="1"/>
  <c r="G151" i="1"/>
  <c r="H151" i="1"/>
  <c r="I151" i="1"/>
  <c r="G152" i="1"/>
  <c r="H152" i="1"/>
  <c r="I152" i="1"/>
  <c r="G153" i="1"/>
  <c r="H153" i="1"/>
  <c r="I153" i="1"/>
  <c r="G154" i="1"/>
  <c r="H154" i="1"/>
  <c r="I154" i="1"/>
  <c r="G155" i="1"/>
  <c r="H155" i="1"/>
  <c r="I155" i="1"/>
  <c r="G156" i="1"/>
  <c r="H156" i="1"/>
  <c r="I156" i="1"/>
  <c r="G157" i="1"/>
  <c r="H157" i="1"/>
  <c r="I157" i="1"/>
  <c r="G158" i="1"/>
  <c r="H158" i="1"/>
  <c r="I158" i="1"/>
  <c r="G159" i="1"/>
  <c r="H159" i="1"/>
  <c r="I159" i="1"/>
  <c r="G160" i="1"/>
  <c r="H160" i="1"/>
  <c r="I160" i="1"/>
  <c r="G161" i="1"/>
  <c r="H161" i="1"/>
  <c r="I161" i="1"/>
  <c r="G162" i="1"/>
  <c r="H162" i="1"/>
  <c r="I162" i="1"/>
  <c r="G163" i="1"/>
  <c r="H163" i="1"/>
  <c r="I163" i="1"/>
  <c r="G164" i="1"/>
  <c r="H164" i="1"/>
  <c r="I164" i="1"/>
  <c r="G165" i="1"/>
  <c r="H165" i="1"/>
  <c r="I165" i="1"/>
  <c r="G166" i="1"/>
  <c r="H166" i="1"/>
  <c r="I166" i="1"/>
  <c r="G167" i="1"/>
  <c r="H167" i="1"/>
  <c r="I167" i="1"/>
  <c r="G168" i="1"/>
  <c r="H168" i="1"/>
  <c r="I168" i="1"/>
  <c r="G169" i="1"/>
  <c r="H169" i="1"/>
  <c r="I169" i="1"/>
  <c r="G170" i="1"/>
  <c r="H170" i="1"/>
  <c r="I170" i="1"/>
  <c r="G171" i="1"/>
  <c r="H171" i="1"/>
  <c r="I171" i="1"/>
  <c r="G172" i="1"/>
  <c r="H172" i="1"/>
  <c r="I172" i="1"/>
  <c r="G173" i="1"/>
  <c r="H173" i="1"/>
  <c r="I173" i="1"/>
  <c r="G174" i="1"/>
  <c r="H174" i="1"/>
  <c r="I174" i="1"/>
  <c r="G175" i="1"/>
  <c r="H175" i="1"/>
  <c r="I175" i="1"/>
  <c r="G176" i="1"/>
  <c r="H176" i="1"/>
  <c r="I176" i="1"/>
  <c r="G177" i="1"/>
  <c r="H177" i="1"/>
  <c r="I177" i="1"/>
  <c r="G178" i="1"/>
  <c r="H178" i="1"/>
  <c r="I178" i="1"/>
  <c r="G179" i="1"/>
  <c r="H179" i="1"/>
  <c r="I179" i="1"/>
  <c r="G180" i="1"/>
  <c r="H180" i="1"/>
  <c r="I180" i="1"/>
  <c r="G181" i="1"/>
  <c r="H181" i="1"/>
  <c r="I181" i="1"/>
  <c r="G182" i="1"/>
  <c r="H182" i="1"/>
  <c r="I182" i="1"/>
  <c r="G183" i="1"/>
  <c r="H183" i="1"/>
  <c r="I183" i="1"/>
  <c r="G184" i="1"/>
  <c r="H184" i="1"/>
  <c r="I184" i="1"/>
  <c r="G185" i="1"/>
  <c r="H185" i="1"/>
  <c r="I185" i="1"/>
  <c r="G186" i="1"/>
  <c r="H186" i="1"/>
  <c r="I186" i="1"/>
  <c r="G187" i="1"/>
  <c r="H187" i="1"/>
  <c r="I187" i="1"/>
  <c r="G188" i="1"/>
  <c r="H188" i="1"/>
  <c r="I188" i="1"/>
  <c r="G189" i="1"/>
  <c r="H189" i="1"/>
  <c r="I189" i="1"/>
  <c r="G190" i="1"/>
  <c r="H190" i="1"/>
  <c r="I190" i="1"/>
  <c r="G191" i="1"/>
  <c r="H191" i="1"/>
  <c r="I191" i="1"/>
  <c r="G192" i="1"/>
  <c r="H192" i="1"/>
  <c r="I192" i="1"/>
  <c r="G193" i="1"/>
  <c r="H193" i="1"/>
  <c r="I193" i="1"/>
  <c r="G194" i="1"/>
  <c r="H194" i="1"/>
  <c r="I194" i="1"/>
  <c r="G195" i="1"/>
  <c r="H195" i="1"/>
  <c r="I195" i="1"/>
  <c r="G21" i="1"/>
  <c r="I21" i="1"/>
  <c r="G22" i="1"/>
  <c r="H22" i="1"/>
  <c r="G23" i="1"/>
  <c r="I23" i="1"/>
  <c r="G24" i="1"/>
  <c r="H24" i="1"/>
  <c r="G25" i="1"/>
  <c r="I25" i="1"/>
  <c r="G18" i="1"/>
  <c r="H18" i="1"/>
  <c r="G19" i="1"/>
  <c r="H19" i="1"/>
  <c r="G20" i="1"/>
  <c r="I20" i="1"/>
  <c r="G10" i="1"/>
  <c r="H10" i="1"/>
  <c r="G11" i="1"/>
  <c r="I11" i="1"/>
  <c r="G12" i="1"/>
  <c r="H12" i="1"/>
  <c r="G13" i="1"/>
  <c r="H13" i="1"/>
  <c r="G14" i="1"/>
  <c r="H14" i="1"/>
  <c r="G15" i="1"/>
  <c r="I15" i="1"/>
  <c r="G16" i="1"/>
  <c r="I16" i="1"/>
  <c r="G17" i="1"/>
  <c r="H17" i="1"/>
  <c r="G9" i="1"/>
  <c r="H9" i="1"/>
  <c r="G8" i="1"/>
  <c r="G6" i="1" s="1"/>
  <c r="H45" i="1"/>
  <c r="H41" i="1"/>
  <c r="H37" i="1"/>
  <c r="H25" i="1"/>
  <c r="I49" i="1"/>
  <c r="H23" i="1"/>
  <c r="H29" i="1"/>
  <c r="I33" i="1"/>
  <c r="H21" i="1"/>
  <c r="I22" i="1"/>
  <c r="I50" i="1"/>
  <c r="I46" i="1"/>
  <c r="I42" i="1"/>
  <c r="I38" i="1"/>
  <c r="I34" i="1"/>
  <c r="I30" i="1"/>
  <c r="I26" i="1"/>
  <c r="H48" i="1"/>
  <c r="H44" i="1"/>
  <c r="H40" i="1"/>
  <c r="H36" i="1"/>
  <c r="H32" i="1"/>
  <c r="H28" i="1"/>
  <c r="H11" i="1"/>
  <c r="I24" i="1"/>
  <c r="I47" i="1"/>
  <c r="I43" i="1"/>
  <c r="I39" i="1"/>
  <c r="I35" i="1"/>
  <c r="I31" i="1"/>
  <c r="I27" i="1"/>
  <c r="H20" i="1"/>
  <c r="H16" i="1"/>
  <c r="I17" i="1"/>
  <c r="I12" i="1"/>
  <c r="I18" i="1"/>
  <c r="I13" i="1"/>
  <c r="I19" i="1"/>
  <c r="H15" i="1"/>
  <c r="I14" i="1"/>
  <c r="I10" i="1"/>
  <c r="I9" i="1"/>
  <c r="I8" i="1" l="1"/>
  <c r="I6" i="1" s="1"/>
  <c r="H8" i="1"/>
  <c r="H6" i="1" s="1"/>
</calcChain>
</file>

<file path=xl/comments1.xml><?xml version="1.0" encoding="utf-8"?>
<comments xmlns="http://schemas.openxmlformats.org/spreadsheetml/2006/main">
  <authors>
    <author>Marco Antonio</author>
  </authors>
  <commentList>
    <comment ref="B7" authorId="0" shapeId="0">
      <text>
        <r>
          <rPr>
            <b/>
            <sz val="8"/>
            <color indexed="81"/>
            <rFont val="Segoe UI"/>
            <charset val="1"/>
          </rPr>
          <t xml:space="preserve">Gorgonoid:
</t>
        </r>
        <r>
          <rPr>
            <sz val="8"/>
            <color indexed="81"/>
            <rFont val="Segoe UI"/>
            <family val="2"/>
          </rPr>
          <t>EM CENTÍMETROS, ou seja, se tiver 1,80 de altura coloque 180 SEM VÍRGULA.</t>
        </r>
      </text>
    </comment>
    <comment ref="C7" authorId="0" shapeId="0">
      <text>
        <r>
          <rPr>
            <b/>
            <sz val="8"/>
            <color indexed="81"/>
            <rFont val="Segoe UI"/>
            <charset val="1"/>
          </rPr>
          <t xml:space="preserve">Gorgonoid:
</t>
        </r>
        <r>
          <rPr>
            <sz val="8"/>
            <color indexed="81"/>
            <rFont val="Segoe UI"/>
            <family val="2"/>
          </rPr>
          <t xml:space="preserve">Medida logo acima do trapézio, no maior diâmetro possível
Obs.: Cuidado para não medir o próprio trapézio.
</t>
        </r>
      </text>
    </comment>
    <comment ref="D7" authorId="0" shapeId="0">
      <text>
        <r>
          <rPr>
            <b/>
            <sz val="8"/>
            <color indexed="81"/>
            <rFont val="Segoe UI"/>
            <charset val="1"/>
          </rPr>
          <t xml:space="preserve">Gorgonoid:
</t>
        </r>
        <r>
          <rPr>
            <sz val="8"/>
            <color indexed="81"/>
            <rFont val="Segoe UI"/>
            <family val="2"/>
          </rPr>
          <t xml:space="preserve">Medida na altura do umbigo.
Deve-se soltar todo o ar antes de medir (não necessita murchar a barriga)
Obs.: Fazer a medição logo pela manhã.
</t>
        </r>
      </text>
    </comment>
    <comment ref="E7" authorId="0" shapeId="0">
      <text>
        <r>
          <rPr>
            <b/>
            <sz val="8"/>
            <color indexed="81"/>
            <rFont val="Segoe UI"/>
            <charset val="1"/>
          </rPr>
          <t xml:space="preserve">Gorgonoid:
</t>
        </r>
        <r>
          <rPr>
            <sz val="8"/>
            <color indexed="81"/>
            <rFont val="Segoe UI"/>
            <family val="2"/>
          </rPr>
          <t xml:space="preserve">Caso seja homem, pode deixar este espaço em branco, mas não se esqueça de alterar o sexo na guia logo abaixo do nome!
</t>
        </r>
      </text>
    </comment>
  </commentList>
</comments>
</file>

<file path=xl/comments2.xml><?xml version="1.0" encoding="utf-8"?>
<comments xmlns="http://schemas.openxmlformats.org/spreadsheetml/2006/main">
  <authors>
    <author>Marco Antonio</author>
  </authors>
  <commentList>
    <comment ref="D5" authorId="0" shapeId="0">
      <text>
        <r>
          <rPr>
            <b/>
            <sz val="8"/>
            <color indexed="81"/>
            <rFont val="Segoe UI"/>
            <family val="2"/>
          </rPr>
          <t>Quantidade de proteínas por kg de massa magra
Padrão: 3g
Mas pode alterar pra quanto quiser.</t>
        </r>
      </text>
    </comment>
    <comment ref="E5" authorId="0" shapeId="0">
      <text>
        <r>
          <rPr>
            <b/>
            <sz val="8"/>
            <color indexed="81"/>
            <rFont val="Segoe UI"/>
            <family val="2"/>
          </rPr>
          <t>Quantidade de gorduras por kg
Padrão: 1g
Mas pode alterar pra quanto quiser.</t>
        </r>
      </text>
    </comment>
  </commentList>
</comments>
</file>

<file path=xl/comments3.xml><?xml version="1.0" encoding="utf-8"?>
<comments xmlns="http://schemas.openxmlformats.org/spreadsheetml/2006/main">
  <authors>
    <author>Marco Antonio</author>
  </authors>
  <commentList>
    <comment ref="D3" authorId="0" shapeId="0">
      <text>
        <r>
          <rPr>
            <b/>
            <sz val="8"/>
            <color indexed="81"/>
            <rFont val="Segoe UI"/>
            <family val="2"/>
          </rPr>
          <t>Quantidade de proteínas por kg de massa magra
Padrão: 3g
Mas pode alterar pra quanto quiser.</t>
        </r>
      </text>
    </comment>
    <comment ref="E3" authorId="0" shapeId="0">
      <text>
        <r>
          <rPr>
            <b/>
            <sz val="8"/>
            <color indexed="81"/>
            <rFont val="Segoe UI"/>
            <family val="2"/>
          </rPr>
          <t>Quantidade de gorduras por kg
Padrão: 1g
Mas pode alterar pra quanto quiser.</t>
        </r>
      </text>
    </comment>
  </commentList>
</comments>
</file>

<file path=xl/sharedStrings.xml><?xml version="1.0" encoding="utf-8"?>
<sst xmlns="http://schemas.openxmlformats.org/spreadsheetml/2006/main" count="469" uniqueCount="218">
  <si>
    <t>Nome</t>
  </si>
  <si>
    <t>Gorgonoid</t>
  </si>
  <si>
    <t>Sexo</t>
  </si>
  <si>
    <t>Masculino</t>
  </si>
  <si>
    <t>Data</t>
  </si>
  <si>
    <t>Altura</t>
  </si>
  <si>
    <t>Pescoço</t>
  </si>
  <si>
    <t>Cintura</t>
  </si>
  <si>
    <t>Quadril (Feminino)</t>
  </si>
  <si>
    <t>Peso</t>
  </si>
  <si>
    <t>Massa Magra</t>
  </si>
  <si>
    <t>Massa Gorda</t>
  </si>
  <si>
    <t>% de Gordura (BF)</t>
  </si>
  <si>
    <t>Planilha Gorgonoidiana ®</t>
  </si>
  <si>
    <t>Ganhos</t>
  </si>
  <si>
    <t>Objetivo</t>
  </si>
  <si>
    <t>Ganhar Massa</t>
  </si>
  <si>
    <t>Gorgonoid da Silva Sauro</t>
  </si>
  <si>
    <t>Meta de Calorias</t>
  </si>
  <si>
    <t>Proteínas/kg</t>
  </si>
  <si>
    <t>Gorduras/kg</t>
  </si>
  <si>
    <t>BF (percentual de gord.)</t>
  </si>
  <si>
    <t>Proteínas</t>
  </si>
  <si>
    <t>Gorduras</t>
  </si>
  <si>
    <t>Carboidratos</t>
  </si>
  <si>
    <t>Preencha os dados SOMENTE COM NÚMEROS (Não tente colocar "kg", "cm", etc.)</t>
  </si>
  <si>
    <t>Corrida</t>
  </si>
  <si>
    <t>M</t>
  </si>
  <si>
    <t>Distância</t>
  </si>
  <si>
    <t>Calorias Média</t>
  </si>
  <si>
    <t>Biotipo</t>
  </si>
  <si>
    <t>Ectomorfo</t>
  </si>
  <si>
    <t>Treino</t>
  </si>
  <si>
    <t>Idade</t>
  </si>
  <si>
    <t>Tempo</t>
  </si>
  <si>
    <t>Metabolismo Basal</t>
  </si>
  <si>
    <t>Dias de Descanso</t>
  </si>
  <si>
    <t>Dias de Treino</t>
  </si>
  <si>
    <t>Dias de Treino e Corrida</t>
  </si>
  <si>
    <t>Refeições</t>
  </si>
  <si>
    <t>kcal</t>
  </si>
  <si>
    <t>Pré-treino</t>
  </si>
  <si>
    <t>Pós Treino</t>
  </si>
  <si>
    <t>Refeição 1</t>
  </si>
  <si>
    <t>Refeição 2</t>
  </si>
  <si>
    <t>Refeição 3</t>
  </si>
  <si>
    <t>Refeição 4</t>
  </si>
  <si>
    <t>Refeição 5</t>
  </si>
  <si>
    <t>Total</t>
  </si>
  <si>
    <t xml:space="preserve">         CARBOIDRATO</t>
  </si>
  <si>
    <t>PROTEÍNA</t>
  </si>
  <si>
    <t>GORDURA</t>
  </si>
  <si>
    <t>SUPLEMENTO</t>
  </si>
  <si>
    <t>Arroz Branco [Cozido]</t>
  </si>
  <si>
    <t>Peito de Frango [Grelhado]</t>
  </si>
  <si>
    <t>Azeite de Oliva Extra Virgem (ml)</t>
  </si>
  <si>
    <t>Prot</t>
  </si>
  <si>
    <t>Carbs</t>
  </si>
  <si>
    <t>Gord</t>
  </si>
  <si>
    <t>Fibra</t>
  </si>
  <si>
    <t>Kcal</t>
  </si>
  <si>
    <t>Poli</t>
  </si>
  <si>
    <t>Sódio</t>
  </si>
  <si>
    <t>BCAA</t>
  </si>
  <si>
    <t>100g</t>
  </si>
  <si>
    <t>10ml</t>
  </si>
  <si>
    <t>30g</t>
  </si>
  <si>
    <t>Macarrao Caseiro [Cozido]</t>
  </si>
  <si>
    <t>Leite Desnatado</t>
  </si>
  <si>
    <t>Oleo de Coco Extra Virgem (ml)</t>
  </si>
  <si>
    <t>200g</t>
  </si>
  <si>
    <t>Farinha de Aveia</t>
  </si>
  <si>
    <t>Patinho</t>
  </si>
  <si>
    <t>Castanha do Pará</t>
  </si>
  <si>
    <t>Top Whey 3w - Max Titanium</t>
  </si>
  <si>
    <t>Aveia - Flocos, Crua</t>
  </si>
  <si>
    <t xml:space="preserve">Contra File </t>
  </si>
  <si>
    <t>Amendoim [Cru]</t>
  </si>
  <si>
    <t>Albumina - Growth</t>
  </si>
  <si>
    <t>%</t>
  </si>
  <si>
    <t>28g</t>
  </si>
  <si>
    <t xml:space="preserve">Iogurte Desnatado </t>
  </si>
  <si>
    <t>Ovo (1 Ovo Inteiro = 50g)</t>
  </si>
  <si>
    <t>Óleo de peixe (Ômega 3)</t>
  </si>
  <si>
    <t>Dextrose - Growth</t>
  </si>
  <si>
    <t>50g</t>
  </si>
  <si>
    <t>Pão de Forma Integral</t>
  </si>
  <si>
    <t>Clara de Ovo (1 Clara de Ovo = 33g)</t>
  </si>
  <si>
    <t>Abacate</t>
  </si>
  <si>
    <t>Leu</t>
  </si>
  <si>
    <t>Isoleu</t>
  </si>
  <si>
    <t>Valina</t>
  </si>
  <si>
    <t>33g</t>
  </si>
  <si>
    <t>5g</t>
  </si>
  <si>
    <t>Banana Prata</t>
  </si>
  <si>
    <t>Salmão (Cozido)</t>
  </si>
  <si>
    <t>Margarina Light (Sem sal)</t>
  </si>
  <si>
    <t>Hipercalórico - Caseiro</t>
  </si>
  <si>
    <t>10g</t>
  </si>
  <si>
    <t xml:space="preserve">Maçã </t>
  </si>
  <si>
    <t>Queijo Cottage</t>
  </si>
  <si>
    <t>Amêndoa</t>
  </si>
  <si>
    <t>Premium Whey - Nutrata</t>
  </si>
  <si>
    <t>TABELA ÍNDICE GLICÊMICO</t>
  </si>
  <si>
    <t>TABELA VALOR BIOLÓGICO</t>
  </si>
  <si>
    <t xml:space="preserve"> ALTO (80&gt;)</t>
  </si>
  <si>
    <t>IG</t>
  </si>
  <si>
    <t>MÉDIO(50 a 79)</t>
  </si>
  <si>
    <t>BAIXO (&lt;49)</t>
  </si>
  <si>
    <t>Alimento</t>
  </si>
  <si>
    <t>VB</t>
  </si>
  <si>
    <t>Suplemento</t>
  </si>
  <si>
    <t xml:space="preserve">Glicose </t>
  </si>
  <si>
    <t>Arroz integral</t>
  </si>
  <si>
    <t>Iogurte c/ Sacarose</t>
  </si>
  <si>
    <t>Ovo (Inteiro)</t>
  </si>
  <si>
    <t>Whey Protein Isolado</t>
  </si>
  <si>
    <t>Dextrose</t>
  </si>
  <si>
    <t>Pipoca</t>
  </si>
  <si>
    <t>Feijão Cozido</t>
  </si>
  <si>
    <t>Clara do Ovo (Albumina)</t>
  </si>
  <si>
    <t>Whey Protein Concentrado</t>
  </si>
  <si>
    <t>Maltodextrina</t>
  </si>
  <si>
    <t>Arroz Integral</t>
  </si>
  <si>
    <t>Frango / Peru</t>
  </si>
  <si>
    <t>Albumina</t>
  </si>
  <si>
    <t>Batata cozida</t>
  </si>
  <si>
    <t>Aveia</t>
  </si>
  <si>
    <t>Feijão Manteiga</t>
  </si>
  <si>
    <t>Peixe</t>
  </si>
  <si>
    <t>Caseína</t>
  </si>
  <si>
    <t>Corn Flakes</t>
  </si>
  <si>
    <t>Gatorade</t>
  </si>
  <si>
    <t>Damasco Seco</t>
  </si>
  <si>
    <t>Carne Vermelha (Magra)</t>
  </si>
  <si>
    <t>Soja</t>
  </si>
  <si>
    <t>Tapioca</t>
  </si>
  <si>
    <t>Batata Doce</t>
  </si>
  <si>
    <t>Morango</t>
  </si>
  <si>
    <t>Leite de Vaca</t>
  </si>
  <si>
    <t>Pão de Milho</t>
  </si>
  <si>
    <t xml:space="preserve">Kiwi </t>
  </si>
  <si>
    <t xml:space="preserve">Leite integral </t>
  </si>
  <si>
    <t>Batata frita</t>
  </si>
  <si>
    <t>Suco de laranja</t>
  </si>
  <si>
    <t>Ravioli</t>
  </si>
  <si>
    <t>Trigo cozido</t>
  </si>
  <si>
    <t>Inhame</t>
  </si>
  <si>
    <t>Tomate</t>
  </si>
  <si>
    <t xml:space="preserve">Mel </t>
  </si>
  <si>
    <t>Melancia</t>
  </si>
  <si>
    <t>Sopa de Tomate</t>
  </si>
  <si>
    <t>Batata Inglesa</t>
  </si>
  <si>
    <t>Pão Integral</t>
  </si>
  <si>
    <t>Iogurte (Sem açúcar)</t>
  </si>
  <si>
    <t>Índice Glicêmico quanto maior, mais rápida é a absorção.
Valor Biológico quer dizer o quão eficiente é a absorção de cada tipo de proteína.</t>
  </si>
  <si>
    <t>Pão branco</t>
  </si>
  <si>
    <t>Tortilha</t>
  </si>
  <si>
    <t xml:space="preserve">Frutose </t>
  </si>
  <si>
    <t>Crackers</t>
  </si>
  <si>
    <t>Feijão cozido</t>
  </si>
  <si>
    <t>Cereja</t>
  </si>
  <si>
    <t>Farinha de trigo</t>
  </si>
  <si>
    <t>Arroz parboilizado</t>
  </si>
  <si>
    <t>Grão de Bico Cozido</t>
  </si>
  <si>
    <t>Milho</t>
  </si>
  <si>
    <t>Ervilhas</t>
  </si>
  <si>
    <t>Lentilhas</t>
  </si>
  <si>
    <t>Pão Francês</t>
  </si>
  <si>
    <t>Pão de Centeio</t>
  </si>
  <si>
    <t>Iogurte s/ Sacarose</t>
  </si>
  <si>
    <t>Cuscus</t>
  </si>
  <si>
    <t>Uva</t>
  </si>
  <si>
    <t>Feijão de soja</t>
  </si>
  <si>
    <t>Passas</t>
  </si>
  <si>
    <t>Suco de Abacaxi</t>
  </si>
  <si>
    <t xml:space="preserve">Biscoitos </t>
  </si>
  <si>
    <t>Lactose</t>
  </si>
  <si>
    <t>Amora</t>
  </si>
  <si>
    <t>Bolos</t>
  </si>
  <si>
    <t>Beterraba</t>
  </si>
  <si>
    <t>Amendoim</t>
  </si>
  <si>
    <t>Mingau de aveia</t>
  </si>
  <si>
    <t>Macarrão</t>
  </si>
  <si>
    <t xml:space="preserve">Brócolis </t>
  </si>
  <si>
    <t>Sacarose</t>
  </si>
  <si>
    <t>Laranja</t>
  </si>
  <si>
    <t>Berinjela</t>
  </si>
  <si>
    <t>Pão de Hamburguer</t>
  </si>
  <si>
    <t>All Bran</t>
  </si>
  <si>
    <t>Pepino</t>
  </si>
  <si>
    <t>Sorvete</t>
  </si>
  <si>
    <t>Pêssego</t>
  </si>
  <si>
    <t>Espinafre</t>
  </si>
  <si>
    <t>Chocolate</t>
  </si>
  <si>
    <t xml:space="preserve">Spaguete </t>
  </si>
  <si>
    <t>Alface</t>
  </si>
  <si>
    <t>Banana</t>
  </si>
  <si>
    <t>Mel</t>
  </si>
  <si>
    <t>Repolho</t>
  </si>
  <si>
    <t>Arroz branco</t>
  </si>
  <si>
    <t>Pêra</t>
  </si>
  <si>
    <t>Couve-Flor</t>
  </si>
  <si>
    <t>Musli</t>
  </si>
  <si>
    <t>Sopa de tomate</t>
  </si>
  <si>
    <t>Abobrinha</t>
  </si>
  <si>
    <t>Manga</t>
  </si>
  <si>
    <t>Maçã</t>
  </si>
  <si>
    <t>Cenoura Crua</t>
  </si>
  <si>
    <t>Taxa Metabólica Basal (TMB)</t>
  </si>
  <si>
    <t>Cálculo de Macros</t>
  </si>
  <si>
    <t>Divisão das Refeições</t>
  </si>
  <si>
    <t>Whey  100% PowerFoods</t>
  </si>
  <si>
    <t>Whey Isolada PowerFoods</t>
  </si>
  <si>
    <t>BCAA em Pó sem sabor- PowerFoods</t>
  </si>
  <si>
    <t>Alimentos e seus macronutrientes</t>
  </si>
  <si>
    <t>Índice Glicêmico e Valor Biológico</t>
  </si>
  <si>
    <t>Cálculo de % de Gordura (BF)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</si>
</sst>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#.0&quot; cm&quot;"/>
    <numFmt numFmtId="165" formatCode="#&quot; cm&quot;"/>
    <numFmt numFmtId="166" formatCode="#.0&quot; kg&quot;"/>
    <numFmt numFmtId="167" formatCode="0.0%"/>
    <numFmt numFmtId="168" formatCode="[Green]\+\ #,##0.0\ &quot;kg&quot;;[Red]\-\ #,##0.0\ &quot;kg&quot;"/>
    <numFmt numFmtId="169" formatCode="[Red]\+\ #,##0.0\ &quot;kg&quot;;[Green]\-\ #,##0.0\ &quot;kg&quot;"/>
    <numFmt numFmtId="170" formatCode="[Red]\+\ #,##0.0%;[Green]\-\ #,##0.0%"/>
    <numFmt numFmtId="171" formatCode="dd/mm/yy;@"/>
    <numFmt numFmtId="172" formatCode="0\ &quot;kcal&quot;"/>
    <numFmt numFmtId="173" formatCode="0.0\ &quot;kg&quot;"/>
    <numFmt numFmtId="174" formatCode="0.0\ &quot;g&quot;"/>
    <numFmt numFmtId="175" formatCode="0\ &quot;g&quot;"/>
    <numFmt numFmtId="176" formatCode="0.0\ &quot;km&quot;"/>
    <numFmt numFmtId="177" formatCode="0&quot; cm&quot;"/>
    <numFmt numFmtId="178" formatCode="0\ &quot;anos&quot;"/>
    <numFmt numFmtId="179" formatCode="0.0"/>
  </numFmts>
  <fonts count="49" x14ac:knownFonts="1">
    <font>
      <sz val="10"/>
      <color rgb="FF000000"/>
      <name val="Arial"/>
    </font>
    <font>
      <sz val="10"/>
      <color rgb="FF000000"/>
      <name val="Arial"/>
      <family val="2"/>
    </font>
    <font>
      <b/>
      <sz val="20"/>
      <color theme="0"/>
      <name val="Century Gothic"/>
      <family val="2"/>
    </font>
    <font>
      <sz val="11"/>
      <color theme="0"/>
      <name val="Century Gothic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b/>
      <sz val="11"/>
      <color theme="0"/>
      <name val="Century Gothic"/>
      <family val="2"/>
    </font>
    <font>
      <sz val="10"/>
      <name val="Century Gothic"/>
      <family val="2"/>
    </font>
    <font>
      <sz val="10"/>
      <color theme="0"/>
      <name val="Century Gothic"/>
      <family val="2"/>
    </font>
    <font>
      <b/>
      <sz val="11"/>
      <name val="Century Gothic"/>
      <family val="2"/>
    </font>
    <font>
      <sz val="11"/>
      <color rgb="FF000000"/>
      <name val="Century Gothic"/>
      <family val="2"/>
    </font>
    <font>
      <b/>
      <sz val="11"/>
      <color theme="1" tint="4.9989318521683403E-2"/>
      <name val="Century Gothic"/>
      <family val="2"/>
    </font>
    <font>
      <b/>
      <sz val="11"/>
      <color theme="0" tint="-4.9989318521683403E-2"/>
      <name val="Century Gothic"/>
      <family val="2"/>
    </font>
    <font>
      <b/>
      <sz val="14"/>
      <color theme="0"/>
      <name val="Century Gothic"/>
      <family val="2"/>
    </font>
    <font>
      <b/>
      <sz val="20"/>
      <color rgb="FFFFFF00"/>
      <name val="Century Gothic"/>
      <family val="2"/>
    </font>
    <font>
      <b/>
      <sz val="8"/>
      <color indexed="81"/>
      <name val="Segoe UI"/>
      <family val="2"/>
    </font>
    <font>
      <b/>
      <sz val="15"/>
      <color theme="0"/>
      <name val="Century Gothic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rgb="FF214200"/>
      <name val="Calibri"/>
      <family val="2"/>
      <scheme val="minor"/>
    </font>
    <font>
      <b/>
      <sz val="20"/>
      <color rgb="FF313F55"/>
      <name val="Calibri"/>
      <family val="2"/>
      <scheme val="minor"/>
    </font>
    <font>
      <sz val="11"/>
      <color rgb="FF313F55"/>
      <name val="Calibri"/>
      <family val="2"/>
      <scheme val="minor"/>
    </font>
    <font>
      <b/>
      <sz val="20"/>
      <color rgb="FF56303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rgb="FF92D050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b/>
      <sz val="11"/>
      <color theme="6" tint="0.39997558519241921"/>
      <name val="Calibri"/>
      <family val="2"/>
      <scheme val="minor"/>
    </font>
    <font>
      <b/>
      <sz val="11"/>
      <color theme="5" tint="0.39997558519241921"/>
      <name val="Calibri"/>
      <family val="2"/>
      <scheme val="minor"/>
    </font>
    <font>
      <sz val="8"/>
      <color theme="5" tint="0.39997558519241921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5" tint="0.79998168889431442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3" tint="-0.249977111117893"/>
      <name val="Calibri"/>
      <family val="2"/>
      <scheme val="minor"/>
    </font>
    <font>
      <sz val="8"/>
      <color theme="6" tint="-0.499984740745262"/>
      <name val="Calibri"/>
      <family val="2"/>
      <scheme val="minor"/>
    </font>
    <font>
      <sz val="8"/>
      <color theme="5" tint="-0.499984740745262"/>
      <name val="Calibri"/>
      <family val="2"/>
      <scheme val="minor"/>
    </font>
    <font>
      <sz val="11"/>
      <color theme="6" tint="-0.499984740745262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8"/>
      <color indexed="81"/>
      <name val="Segoe UI"/>
      <charset val="1"/>
    </font>
    <font>
      <sz val="8"/>
      <color indexed="81"/>
      <name val="Segoe UI"/>
      <family val="2"/>
    </font>
  </fonts>
  <fills count="34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0F714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9">
    <xf numFmtId="0" fontId="0" fillId="0" borderId="0" xfId="0" applyFont="1" applyAlignment="1"/>
    <xf numFmtId="0" fontId="3" fillId="2" borderId="1" xfId="0" applyFont="1" applyFill="1" applyBorder="1" applyAlignment="1" applyProtection="1">
      <alignment vertical="center"/>
    </xf>
    <xf numFmtId="0" fontId="3" fillId="2" borderId="2" xfId="0" applyFont="1" applyFill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3" fillId="2" borderId="15" xfId="0" applyFont="1" applyFill="1" applyBorder="1" applyAlignment="1" applyProtection="1">
      <alignment vertical="center"/>
    </xf>
    <xf numFmtId="0" fontId="3" fillId="2" borderId="14" xfId="0" applyFont="1" applyFill="1" applyBorder="1" applyAlignment="1" applyProtection="1">
      <alignment vertical="center"/>
    </xf>
    <xf numFmtId="0" fontId="6" fillId="2" borderId="8" xfId="0" applyFont="1" applyFill="1" applyBorder="1" applyAlignment="1" applyProtection="1">
      <alignment horizontal="left" vertical="center"/>
      <protection locked="0"/>
    </xf>
    <xf numFmtId="0" fontId="6" fillId="2" borderId="9" xfId="0" applyFont="1" applyFill="1" applyBorder="1" applyAlignment="1" applyProtection="1">
      <alignment horizontal="left" vertical="center"/>
      <protection locked="0"/>
    </xf>
    <xf numFmtId="0" fontId="9" fillId="2" borderId="14" xfId="0" applyFont="1" applyFill="1" applyBorder="1" applyAlignment="1"/>
    <xf numFmtId="168" fontId="9" fillId="2" borderId="8" xfId="0" applyNumberFormat="1" applyFont="1" applyFill="1" applyBorder="1" applyAlignment="1">
      <alignment horizontal="center"/>
    </xf>
    <xf numFmtId="0" fontId="10" fillId="0" borderId="0" xfId="0" applyFont="1" applyAlignment="1"/>
    <xf numFmtId="170" fontId="9" fillId="2" borderId="8" xfId="0" applyNumberFormat="1" applyFont="1" applyFill="1" applyBorder="1" applyAlignment="1">
      <alignment horizontal="center"/>
    </xf>
    <xf numFmtId="0" fontId="5" fillId="3" borderId="15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/>
    </xf>
    <xf numFmtId="168" fontId="9" fillId="2" borderId="14" xfId="0" applyNumberFormat="1" applyFont="1" applyFill="1" applyBorder="1" applyAlignment="1">
      <alignment horizontal="center"/>
    </xf>
    <xf numFmtId="169" fontId="9" fillId="2" borderId="9" xfId="0" applyNumberFormat="1" applyFont="1" applyFill="1" applyBorder="1" applyAlignment="1">
      <alignment horizontal="center"/>
    </xf>
    <xf numFmtId="0" fontId="8" fillId="3" borderId="15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171" fontId="7" fillId="7" borderId="16" xfId="0" applyNumberFormat="1" applyFont="1" applyFill="1" applyBorder="1" applyAlignment="1" applyProtection="1">
      <alignment horizontal="center"/>
      <protection locked="0"/>
    </xf>
    <xf numFmtId="164" fontId="7" fillId="7" borderId="0" xfId="0" applyNumberFormat="1" applyFont="1" applyFill="1" applyBorder="1" applyAlignment="1" applyProtection="1">
      <alignment horizontal="center"/>
      <protection locked="0"/>
    </xf>
    <xf numFmtId="165" fontId="7" fillId="7" borderId="0" xfId="0" applyNumberFormat="1" applyFont="1" applyFill="1" applyBorder="1" applyAlignment="1" applyProtection="1">
      <alignment horizontal="center"/>
      <protection locked="0"/>
    </xf>
    <xf numFmtId="166" fontId="7" fillId="7" borderId="3" xfId="0" applyNumberFormat="1" applyFont="1" applyFill="1" applyBorder="1" applyAlignment="1" applyProtection="1">
      <alignment horizontal="center"/>
      <protection locked="0"/>
    </xf>
    <xf numFmtId="171" fontId="7" fillId="6" borderId="16" xfId="0" applyNumberFormat="1" applyFont="1" applyFill="1" applyBorder="1" applyAlignment="1" applyProtection="1">
      <alignment horizontal="center"/>
      <protection locked="0"/>
    </xf>
    <xf numFmtId="164" fontId="7" fillId="6" borderId="0" xfId="0" applyNumberFormat="1" applyFont="1" applyFill="1" applyBorder="1" applyAlignment="1" applyProtection="1">
      <alignment horizontal="center"/>
      <protection locked="0"/>
    </xf>
    <xf numFmtId="165" fontId="7" fillId="6" borderId="0" xfId="0" applyNumberFormat="1" applyFont="1" applyFill="1" applyBorder="1" applyAlignment="1" applyProtection="1">
      <alignment horizontal="center"/>
      <protection locked="0"/>
    </xf>
    <xf numFmtId="166" fontId="7" fillId="6" borderId="3" xfId="0" applyNumberFormat="1" applyFont="1" applyFill="1" applyBorder="1" applyAlignment="1" applyProtection="1">
      <alignment horizontal="center"/>
      <protection locked="0"/>
    </xf>
    <xf numFmtId="171" fontId="7" fillId="7" borderId="14" xfId="0" applyNumberFormat="1" applyFont="1" applyFill="1" applyBorder="1" applyAlignment="1" applyProtection="1">
      <alignment horizontal="center"/>
      <protection locked="0"/>
    </xf>
    <xf numFmtId="164" fontId="7" fillId="7" borderId="8" xfId="0" applyNumberFormat="1" applyFont="1" applyFill="1" applyBorder="1" applyAlignment="1" applyProtection="1">
      <alignment horizontal="center"/>
      <protection locked="0"/>
    </xf>
    <xf numFmtId="165" fontId="7" fillId="7" borderId="8" xfId="0" applyNumberFormat="1" applyFont="1" applyFill="1" applyBorder="1" applyAlignment="1" applyProtection="1">
      <alignment horizontal="center"/>
      <protection locked="0"/>
    </xf>
    <xf numFmtId="166" fontId="7" fillId="7" borderId="9" xfId="0" applyNumberFormat="1" applyFont="1" applyFill="1" applyBorder="1" applyAlignment="1" applyProtection="1">
      <alignment horizontal="center"/>
      <protection locked="0"/>
    </xf>
    <xf numFmtId="166" fontId="7" fillId="6" borderId="0" xfId="0" applyNumberFormat="1" applyFont="1" applyFill="1" applyBorder="1" applyAlignment="1" applyProtection="1">
      <alignment horizontal="center"/>
      <protection locked="0"/>
    </xf>
    <xf numFmtId="166" fontId="7" fillId="7" borderId="0" xfId="0" applyNumberFormat="1" applyFont="1" applyFill="1" applyBorder="1" applyAlignment="1" applyProtection="1">
      <alignment horizontal="center"/>
      <protection locked="0"/>
    </xf>
    <xf numFmtId="171" fontId="7" fillId="6" borderId="14" xfId="0" applyNumberFormat="1" applyFont="1" applyFill="1" applyBorder="1" applyAlignment="1" applyProtection="1">
      <alignment horizontal="center"/>
      <protection locked="0"/>
    </xf>
    <xf numFmtId="164" fontId="7" fillId="6" borderId="8" xfId="0" applyNumberFormat="1" applyFont="1" applyFill="1" applyBorder="1" applyAlignment="1" applyProtection="1">
      <alignment horizontal="center"/>
      <protection locked="0"/>
    </xf>
    <xf numFmtId="165" fontId="7" fillId="6" borderId="8" xfId="0" applyNumberFormat="1" applyFont="1" applyFill="1" applyBorder="1" applyAlignment="1" applyProtection="1">
      <alignment horizontal="center"/>
      <protection locked="0"/>
    </xf>
    <xf numFmtId="166" fontId="7" fillId="6" borderId="8" xfId="0" applyNumberFormat="1" applyFont="1" applyFill="1" applyBorder="1" applyAlignment="1" applyProtection="1">
      <alignment horizontal="center"/>
      <protection locked="0"/>
    </xf>
    <xf numFmtId="0" fontId="4" fillId="0" borderId="0" xfId="0" applyFont="1" applyAlignment="1">
      <alignment vertical="center"/>
    </xf>
    <xf numFmtId="0" fontId="3" fillId="5" borderId="17" xfId="0" applyFont="1" applyFill="1" applyBorder="1" applyAlignment="1" applyProtection="1">
      <alignment vertical="center"/>
    </xf>
    <xf numFmtId="0" fontId="11" fillId="7" borderId="18" xfId="0" applyFont="1" applyFill="1" applyBorder="1" applyAlignment="1" applyProtection="1">
      <alignment horizontal="right" vertical="center"/>
      <protection locked="0"/>
    </xf>
    <xf numFmtId="172" fontId="11" fillId="7" borderId="18" xfId="0" applyNumberFormat="1" applyFont="1" applyFill="1" applyBorder="1" applyAlignment="1" applyProtection="1">
      <alignment horizontal="right" vertical="center"/>
      <protection locked="0"/>
    </xf>
    <xf numFmtId="0" fontId="12" fillId="9" borderId="1" xfId="0" applyFont="1" applyFill="1" applyBorder="1" applyAlignment="1" applyProtection="1">
      <alignment vertical="center"/>
    </xf>
    <xf numFmtId="0" fontId="12" fillId="9" borderId="2" xfId="0" applyFont="1" applyFill="1" applyBorder="1" applyAlignment="1" applyProtection="1">
      <alignment vertical="center"/>
    </xf>
    <xf numFmtId="173" fontId="11" fillId="7" borderId="18" xfId="0" applyNumberFormat="1" applyFont="1" applyFill="1" applyBorder="1" applyAlignment="1" applyProtection="1">
      <alignment horizontal="right" vertical="center"/>
      <protection locked="0"/>
    </xf>
    <xf numFmtId="174" fontId="4" fillId="8" borderId="19" xfId="0" applyNumberFormat="1" applyFont="1" applyFill="1" applyBorder="1" applyAlignment="1" applyProtection="1">
      <alignment horizontal="center" vertical="center"/>
      <protection locked="0"/>
    </xf>
    <xf numFmtId="174" fontId="4" fillId="8" borderId="20" xfId="0" applyNumberFormat="1" applyFont="1" applyFill="1" applyBorder="1" applyAlignment="1" applyProtection="1">
      <alignment horizontal="center" vertical="center"/>
      <protection locked="0"/>
    </xf>
    <xf numFmtId="9" fontId="11" fillId="7" borderId="18" xfId="1" applyFont="1" applyFill="1" applyBorder="1" applyAlignment="1" applyProtection="1">
      <alignment horizontal="right" vertical="center"/>
      <protection locked="0"/>
    </xf>
    <xf numFmtId="0" fontId="3" fillId="5" borderId="19" xfId="0" applyFont="1" applyFill="1" applyBorder="1" applyAlignment="1" applyProtection="1">
      <alignment vertical="center"/>
    </xf>
    <xf numFmtId="0" fontId="3" fillId="3" borderId="7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5" borderId="17" xfId="0" applyFont="1" applyFill="1" applyBorder="1" applyAlignment="1">
      <alignment vertical="center"/>
    </xf>
    <xf numFmtId="0" fontId="3" fillId="5" borderId="17" xfId="0" applyFont="1" applyFill="1" applyBorder="1" applyAlignment="1">
      <alignment horizontal="center" vertical="center"/>
    </xf>
    <xf numFmtId="176" fontId="4" fillId="8" borderId="19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>
      <alignment horizontal="center" vertical="center"/>
    </xf>
    <xf numFmtId="0" fontId="3" fillId="5" borderId="19" xfId="0" applyFont="1" applyFill="1" applyBorder="1" applyAlignment="1">
      <alignment vertical="center"/>
    </xf>
    <xf numFmtId="20" fontId="4" fillId="8" borderId="19" xfId="0" applyNumberFormat="1" applyFont="1" applyFill="1" applyBorder="1" applyAlignment="1" applyProtection="1">
      <alignment horizontal="center" vertical="center"/>
      <protection locked="0"/>
    </xf>
    <xf numFmtId="0" fontId="12" fillId="9" borderId="1" xfId="0" applyFont="1" applyFill="1" applyBorder="1" applyAlignment="1" applyProtection="1">
      <alignment horizontal="center" vertical="center"/>
    </xf>
    <xf numFmtId="0" fontId="12" fillId="9" borderId="2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1" fontId="4" fillId="8" borderId="20" xfId="0" applyNumberFormat="1" applyFont="1" applyFill="1" applyBorder="1" applyAlignment="1" applyProtection="1">
      <alignment horizontal="center" vertical="center"/>
      <protection locked="0"/>
    </xf>
    <xf numFmtId="0" fontId="3" fillId="5" borderId="25" xfId="0" applyFont="1" applyFill="1" applyBorder="1" applyAlignment="1" applyProtection="1">
      <alignment vertical="center"/>
    </xf>
    <xf numFmtId="0" fontId="3" fillId="5" borderId="11" xfId="0" applyFont="1" applyFill="1" applyBorder="1" applyAlignment="1" applyProtection="1">
      <alignment vertical="center"/>
    </xf>
    <xf numFmtId="173" fontId="11" fillId="7" borderId="4" xfId="0" applyNumberFormat="1" applyFont="1" applyFill="1" applyBorder="1" applyAlignment="1" applyProtection="1">
      <alignment horizontal="center" vertical="center"/>
    </xf>
    <xf numFmtId="173" fontId="11" fillId="7" borderId="12" xfId="0" applyNumberFormat="1" applyFont="1" applyFill="1" applyBorder="1" applyAlignment="1" applyProtection="1">
      <alignment horizontal="center" vertical="center"/>
    </xf>
    <xf numFmtId="173" fontId="11" fillId="7" borderId="13" xfId="0" applyNumberFormat="1" applyFont="1" applyFill="1" applyBorder="1" applyAlignment="1" applyProtection="1">
      <alignment horizontal="center" vertical="center"/>
    </xf>
    <xf numFmtId="0" fontId="3" fillId="3" borderId="27" xfId="0" applyFont="1" applyFill="1" applyBorder="1" applyAlignment="1" applyProtection="1">
      <alignment vertical="center"/>
    </xf>
    <xf numFmtId="0" fontId="3" fillId="3" borderId="7" xfId="0" applyFont="1" applyFill="1" applyBorder="1" applyAlignment="1" applyProtection="1">
      <alignment vertical="center"/>
    </xf>
    <xf numFmtId="0" fontId="16" fillId="3" borderId="0" xfId="0" applyFont="1" applyFill="1" applyBorder="1" applyAlignment="1" applyProtection="1">
      <alignment vertical="center"/>
    </xf>
    <xf numFmtId="0" fontId="0" fillId="10" borderId="0" xfId="0" applyFill="1"/>
    <xf numFmtId="0" fontId="0" fillId="11" borderId="0" xfId="0" applyFill="1"/>
    <xf numFmtId="0" fontId="20" fillId="11" borderId="0" xfId="0" applyFont="1" applyFill="1" applyAlignment="1">
      <alignment horizontal="center" vertical="center"/>
    </xf>
    <xf numFmtId="0" fontId="0" fillId="12" borderId="0" xfId="0" applyFill="1"/>
    <xf numFmtId="0" fontId="21" fillId="12" borderId="0" xfId="0" applyFont="1" applyFill="1" applyAlignment="1">
      <alignment horizontal="center" vertical="center"/>
    </xf>
    <xf numFmtId="0" fontId="22" fillId="12" borderId="0" xfId="0" applyFont="1" applyFill="1"/>
    <xf numFmtId="0" fontId="0" fillId="13" borderId="0" xfId="0" applyFill="1"/>
    <xf numFmtId="0" fontId="23" fillId="13" borderId="0" xfId="0" applyFont="1" applyFill="1" applyAlignment="1">
      <alignment horizontal="center" vertical="center"/>
    </xf>
    <xf numFmtId="0" fontId="0" fillId="0" borderId="0" xfId="0"/>
    <xf numFmtId="0" fontId="24" fillId="7" borderId="0" xfId="0" applyFont="1" applyFill="1" applyAlignment="1">
      <alignment vertical="center"/>
    </xf>
    <xf numFmtId="0" fontId="24" fillId="10" borderId="0" xfId="0" applyFont="1" applyFill="1" applyAlignment="1">
      <alignment vertical="center"/>
    </xf>
    <xf numFmtId="0" fontId="24" fillId="14" borderId="0" xfId="0" applyFont="1" applyFill="1" applyAlignment="1">
      <alignment vertical="center"/>
    </xf>
    <xf numFmtId="0" fontId="0" fillId="14" borderId="0" xfId="0" applyFill="1"/>
    <xf numFmtId="0" fontId="0" fillId="15" borderId="0" xfId="0" applyFill="1"/>
    <xf numFmtId="0" fontId="0" fillId="16" borderId="0" xfId="0" applyFill="1"/>
    <xf numFmtId="0" fontId="0" fillId="17" borderId="0" xfId="0" applyFill="1"/>
    <xf numFmtId="0" fontId="0" fillId="0" borderId="0" xfId="0" applyFill="1"/>
    <xf numFmtId="0" fontId="0" fillId="18" borderId="0" xfId="0" applyFill="1"/>
    <xf numFmtId="0" fontId="25" fillId="10" borderId="0" xfId="0" applyFont="1" applyFill="1"/>
    <xf numFmtId="0" fontId="25" fillId="16" borderId="0" xfId="0" applyFont="1" applyFill="1"/>
    <xf numFmtId="0" fontId="25" fillId="17" borderId="0" xfId="0" applyFont="1" applyFill="1"/>
    <xf numFmtId="0" fontId="26" fillId="0" borderId="0" xfId="0" applyFont="1" applyFill="1"/>
    <xf numFmtId="0" fontId="25" fillId="18" borderId="0" xfId="0" applyFont="1" applyFill="1"/>
    <xf numFmtId="0" fontId="25" fillId="14" borderId="0" xfId="0" applyFont="1" applyFill="1"/>
    <xf numFmtId="0" fontId="27" fillId="10" borderId="0" xfId="0" applyFont="1" applyFill="1"/>
    <xf numFmtId="0" fontId="28" fillId="10" borderId="0" xfId="0" applyFont="1" applyFill="1" applyAlignment="1">
      <alignment horizontal="center" vertical="center"/>
    </xf>
    <xf numFmtId="0" fontId="29" fillId="10" borderId="0" xfId="0" applyFont="1" applyFill="1" applyAlignment="1">
      <alignment horizontal="center" vertical="center"/>
    </xf>
    <xf numFmtId="0" fontId="30" fillId="10" borderId="0" xfId="0" applyFont="1" applyFill="1" applyAlignment="1">
      <alignment horizontal="center" vertical="center"/>
    </xf>
    <xf numFmtId="0" fontId="31" fillId="1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7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horizontal="center" vertical="center"/>
    </xf>
    <xf numFmtId="179" fontId="32" fillId="22" borderId="0" xfId="0" applyNumberFormat="1" applyFont="1" applyFill="1" applyAlignment="1">
      <alignment horizontal="center" vertical="center"/>
    </xf>
    <xf numFmtId="179" fontId="33" fillId="23" borderId="0" xfId="0" applyNumberFormat="1" applyFont="1" applyFill="1" applyAlignment="1">
      <alignment horizontal="center" vertical="center"/>
    </xf>
    <xf numFmtId="179" fontId="34" fillId="13" borderId="0" xfId="0" applyNumberFormat="1" applyFont="1" applyFill="1" applyAlignment="1">
      <alignment horizontal="center" vertical="center"/>
    </xf>
    <xf numFmtId="179" fontId="35" fillId="24" borderId="0" xfId="0" applyNumberFormat="1" applyFont="1" applyFill="1" applyAlignment="1">
      <alignment horizontal="center" vertical="center"/>
    </xf>
    <xf numFmtId="2" fontId="33" fillId="0" borderId="0" xfId="0" applyNumberFormat="1" applyFont="1" applyFill="1"/>
    <xf numFmtId="179" fontId="36" fillId="21" borderId="0" xfId="0" applyNumberFormat="1" applyFont="1" applyFill="1" applyAlignment="1">
      <alignment horizontal="center" vertical="center"/>
    </xf>
    <xf numFmtId="179" fontId="37" fillId="25" borderId="0" xfId="0" applyNumberFormat="1" applyFont="1" applyFill="1" applyAlignment="1">
      <alignment horizontal="center" vertical="center"/>
    </xf>
    <xf numFmtId="179" fontId="37" fillId="26" borderId="0" xfId="0" applyNumberFormat="1" applyFont="1" applyFill="1" applyAlignment="1">
      <alignment horizontal="center" vertical="center"/>
    </xf>
    <xf numFmtId="179" fontId="38" fillId="10" borderId="0" xfId="0" applyNumberFormat="1" applyFont="1" applyFill="1" applyAlignment="1">
      <alignment horizontal="center" vertical="center"/>
    </xf>
    <xf numFmtId="179" fontId="39" fillId="10" borderId="0" xfId="0" applyNumberFormat="1" applyFont="1" applyFill="1" applyAlignment="1">
      <alignment horizontal="center" vertical="center"/>
    </xf>
    <xf numFmtId="179" fontId="40" fillId="10" borderId="0" xfId="0" applyNumberFormat="1" applyFont="1" applyFill="1" applyAlignment="1">
      <alignment horizontal="center" vertical="center"/>
    </xf>
    <xf numFmtId="1" fontId="41" fillId="0" borderId="0" xfId="0" applyNumberFormat="1" applyFont="1" applyFill="1"/>
    <xf numFmtId="2" fontId="42" fillId="0" borderId="0" xfId="0" applyNumberFormat="1" applyFont="1" applyFill="1"/>
    <xf numFmtId="1" fontId="43" fillId="0" borderId="0" xfId="0" applyNumberFormat="1" applyFont="1" applyFill="1"/>
    <xf numFmtId="2" fontId="34" fillId="0" borderId="0" xfId="0" applyNumberFormat="1" applyFont="1" applyFill="1"/>
    <xf numFmtId="2" fontId="44" fillId="0" borderId="0" xfId="0" applyNumberFormat="1" applyFont="1" applyFill="1"/>
    <xf numFmtId="0" fontId="17" fillId="0" borderId="0" xfId="0" applyFont="1" applyFill="1"/>
    <xf numFmtId="0" fontId="25" fillId="0" borderId="0" xfId="0" applyFont="1" applyFill="1"/>
    <xf numFmtId="0" fontId="18" fillId="10" borderId="0" xfId="0" applyFont="1" applyFill="1" applyAlignment="1">
      <alignment horizontal="center"/>
    </xf>
    <xf numFmtId="0" fontId="17" fillId="28" borderId="0" xfId="0" applyFont="1" applyFill="1" applyAlignment="1">
      <alignment horizontal="center" vertical="center"/>
    </xf>
    <xf numFmtId="0" fontId="17" fillId="29" borderId="0" xfId="0" applyFont="1" applyFill="1" applyAlignment="1">
      <alignment horizontal="center" vertical="center"/>
    </xf>
    <xf numFmtId="0" fontId="17" fillId="30" borderId="0" xfId="0" applyFont="1" applyFill="1" applyAlignment="1">
      <alignment horizontal="center" vertical="center"/>
    </xf>
    <xf numFmtId="0" fontId="17" fillId="31" borderId="0" xfId="0" applyFont="1" applyFill="1" applyAlignment="1">
      <alignment horizontal="center" vertical="center"/>
    </xf>
    <xf numFmtId="0" fontId="46" fillId="32" borderId="0" xfId="0" applyFont="1" applyFill="1"/>
    <xf numFmtId="0" fontId="17" fillId="28" borderId="0" xfId="0" applyFont="1" applyFill="1" applyAlignment="1">
      <alignment horizontal="center"/>
    </xf>
    <xf numFmtId="0" fontId="46" fillId="33" borderId="0" xfId="0" applyFont="1" applyFill="1"/>
    <xf numFmtId="0" fontId="46" fillId="15" borderId="0" xfId="0" applyFont="1" applyFill="1"/>
    <xf numFmtId="0" fontId="26" fillId="2" borderId="0" xfId="0" applyFont="1" applyFill="1"/>
    <xf numFmtId="0" fontId="28" fillId="3" borderId="0" xfId="0" applyFont="1" applyFill="1" applyAlignment="1">
      <alignment horizontal="center"/>
    </xf>
    <xf numFmtId="0" fontId="17" fillId="29" borderId="0" xfId="0" applyFont="1" applyFill="1" applyAlignment="1">
      <alignment horizontal="center"/>
    </xf>
    <xf numFmtId="0" fontId="26" fillId="10" borderId="0" xfId="0" applyFont="1" applyFill="1"/>
    <xf numFmtId="0" fontId="28" fillId="10" borderId="0" xfId="0" applyFont="1" applyFill="1" applyAlignment="1">
      <alignment horizontal="center"/>
    </xf>
    <xf numFmtId="0" fontId="17" fillId="30" borderId="0" xfId="0" applyFont="1" applyFill="1" applyAlignment="1">
      <alignment horizontal="center"/>
    </xf>
    <xf numFmtId="0" fontId="26" fillId="14" borderId="0" xfId="0" applyFont="1" applyFill="1"/>
    <xf numFmtId="0" fontId="28" fillId="14" borderId="0" xfId="0" applyFont="1" applyFill="1" applyAlignment="1">
      <alignment horizontal="center"/>
    </xf>
    <xf numFmtId="0" fontId="18" fillId="14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14" fontId="0" fillId="0" borderId="0" xfId="0" applyNumberFormat="1"/>
    <xf numFmtId="0" fontId="5" fillId="3" borderId="15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/>
    </xf>
    <xf numFmtId="0" fontId="5" fillId="3" borderId="6" xfId="0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/>
    </xf>
    <xf numFmtId="0" fontId="5" fillId="4" borderId="16" xfId="0" applyFont="1" applyFill="1" applyBorder="1" applyAlignment="1" applyProtection="1">
      <alignment horizontal="center" vertical="center"/>
    </xf>
    <xf numFmtId="0" fontId="5" fillId="4" borderId="0" xfId="0" applyFont="1" applyFill="1" applyBorder="1" applyAlignment="1" applyProtection="1">
      <alignment horizontal="center" vertical="center"/>
    </xf>
    <xf numFmtId="0" fontId="5" fillId="4" borderId="3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left" vertical="center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6" fillId="2" borderId="8" xfId="0" applyFont="1" applyFill="1" applyBorder="1" applyAlignment="1" applyProtection="1">
      <alignment horizontal="left" vertical="center"/>
      <protection locked="0"/>
    </xf>
    <xf numFmtId="0" fontId="3" fillId="2" borderId="10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4" fillId="4" borderId="0" xfId="0" applyFont="1" applyFill="1" applyAlignment="1">
      <alignment horizontal="center" vertical="center" wrapText="1"/>
    </xf>
    <xf numFmtId="0" fontId="14" fillId="4" borderId="0" xfId="0" applyFont="1" applyFill="1" applyAlignment="1" applyProtection="1">
      <alignment horizontal="center" vertical="center" wrapText="1"/>
    </xf>
    <xf numFmtId="173" fontId="11" fillId="7" borderId="11" xfId="0" applyNumberFormat="1" applyFont="1" applyFill="1" applyBorder="1" applyAlignment="1" applyProtection="1">
      <alignment horizontal="center" vertical="center"/>
    </xf>
    <xf numFmtId="173" fontId="11" fillId="7" borderId="13" xfId="0" applyNumberFormat="1" applyFont="1" applyFill="1" applyBorder="1" applyAlignment="1" applyProtection="1">
      <alignment horizontal="center" vertical="center"/>
    </xf>
    <xf numFmtId="0" fontId="31" fillId="10" borderId="0" xfId="0" applyFont="1" applyFill="1" applyAlignment="1">
      <alignment horizontal="center" vertical="center"/>
    </xf>
    <xf numFmtId="0" fontId="24" fillId="7" borderId="0" xfId="0" applyFont="1" applyFill="1" applyAlignment="1">
      <alignment horizontal="center" vertical="center"/>
    </xf>
    <xf numFmtId="0" fontId="17" fillId="19" borderId="0" xfId="0" applyFont="1" applyFill="1" applyAlignment="1">
      <alignment horizontal="center"/>
    </xf>
    <xf numFmtId="0" fontId="17" fillId="20" borderId="0" xfId="0" applyFont="1" applyFill="1" applyAlignment="1">
      <alignment horizontal="center"/>
    </xf>
    <xf numFmtId="0" fontId="17" fillId="21" borderId="0" xfId="0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179" fontId="36" fillId="21" borderId="0" xfId="0" applyNumberFormat="1" applyFont="1" applyFill="1" applyAlignment="1">
      <alignment horizontal="center" vertical="center"/>
    </xf>
    <xf numFmtId="0" fontId="2" fillId="3" borderId="16" xfId="0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center" vertical="center"/>
    </xf>
    <xf numFmtId="0" fontId="45" fillId="27" borderId="0" xfId="0" applyFont="1" applyFill="1" applyAlignment="1">
      <alignment horizontal="center" vertical="center"/>
    </xf>
    <xf numFmtId="167" fontId="7" fillId="7" borderId="16" xfId="0" applyNumberFormat="1" applyFont="1" applyFill="1" applyBorder="1" applyAlignment="1" applyProtection="1">
      <alignment horizontal="center"/>
      <protection hidden="1"/>
    </xf>
    <xf numFmtId="166" fontId="7" fillId="7" borderId="0" xfId="0" applyNumberFormat="1" applyFont="1" applyFill="1" applyBorder="1" applyAlignment="1" applyProtection="1">
      <alignment horizontal="center"/>
      <protection hidden="1"/>
    </xf>
    <xf numFmtId="166" fontId="7" fillId="7" borderId="3" xfId="0" applyNumberFormat="1" applyFont="1" applyFill="1" applyBorder="1" applyAlignment="1" applyProtection="1">
      <alignment horizontal="center"/>
      <protection hidden="1"/>
    </xf>
    <xf numFmtId="167" fontId="7" fillId="6" borderId="16" xfId="0" applyNumberFormat="1" applyFont="1" applyFill="1" applyBorder="1" applyAlignment="1" applyProtection="1">
      <alignment horizontal="center"/>
      <protection hidden="1"/>
    </xf>
    <xf numFmtId="166" fontId="7" fillId="6" borderId="0" xfId="0" applyNumberFormat="1" applyFont="1" applyFill="1" applyBorder="1" applyAlignment="1" applyProtection="1">
      <alignment horizontal="center"/>
      <protection hidden="1"/>
    </xf>
    <xf numFmtId="166" fontId="7" fillId="6" borderId="3" xfId="0" applyNumberFormat="1" applyFont="1" applyFill="1" applyBorder="1" applyAlignment="1" applyProtection="1">
      <alignment horizontal="center"/>
      <protection hidden="1"/>
    </xf>
    <xf numFmtId="167" fontId="7" fillId="6" borderId="14" xfId="0" applyNumberFormat="1" applyFont="1" applyFill="1" applyBorder="1" applyAlignment="1" applyProtection="1">
      <alignment horizontal="center"/>
      <protection hidden="1"/>
    </xf>
    <xf numFmtId="166" fontId="7" fillId="6" borderId="8" xfId="0" applyNumberFormat="1" applyFont="1" applyFill="1" applyBorder="1" applyAlignment="1" applyProtection="1">
      <alignment horizontal="center"/>
      <protection hidden="1"/>
    </xf>
    <xf numFmtId="166" fontId="7" fillId="6" borderId="9" xfId="0" applyNumberFormat="1" applyFont="1" applyFill="1" applyBorder="1" applyAlignment="1" applyProtection="1">
      <alignment horizontal="center"/>
      <protection hidden="1"/>
    </xf>
    <xf numFmtId="172" fontId="13" fillId="4" borderId="21" xfId="0" applyNumberFormat="1" applyFont="1" applyFill="1" applyBorder="1" applyAlignment="1" applyProtection="1">
      <alignment vertical="center"/>
      <protection hidden="1"/>
    </xf>
    <xf numFmtId="173" fontId="11" fillId="7" borderId="18" xfId="0" applyNumberFormat="1" applyFont="1" applyFill="1" applyBorder="1" applyAlignment="1" applyProtection="1">
      <alignment horizontal="right" vertical="center"/>
      <protection locked="0" hidden="1"/>
    </xf>
    <xf numFmtId="177" fontId="11" fillId="7" borderId="18" xfId="0" applyNumberFormat="1" applyFont="1" applyFill="1" applyBorder="1" applyAlignment="1" applyProtection="1">
      <alignment horizontal="right" vertical="center"/>
      <protection locked="0" hidden="1"/>
    </xf>
    <xf numFmtId="178" fontId="11" fillId="7" borderId="20" xfId="0" applyNumberFormat="1" applyFont="1" applyFill="1" applyBorder="1" applyAlignment="1" applyProtection="1">
      <alignment horizontal="right" vertical="center"/>
      <protection locked="0" hidden="1"/>
    </xf>
    <xf numFmtId="173" fontId="11" fillId="7" borderId="18" xfId="0" applyNumberFormat="1" applyFont="1" applyFill="1" applyBorder="1" applyAlignment="1" applyProtection="1">
      <alignment horizontal="right" vertical="center"/>
      <protection hidden="1"/>
    </xf>
    <xf numFmtId="173" fontId="11" fillId="7" borderId="20" xfId="0" applyNumberFormat="1" applyFont="1" applyFill="1" applyBorder="1" applyAlignment="1" applyProtection="1">
      <alignment horizontal="right" vertical="center"/>
      <protection hidden="1"/>
    </xf>
    <xf numFmtId="175" fontId="13" fillId="4" borderId="21" xfId="0" applyNumberFormat="1" applyFont="1" applyFill="1" applyBorder="1" applyAlignment="1" applyProtection="1">
      <alignment vertical="center"/>
      <protection hidden="1"/>
    </xf>
    <xf numFmtId="172" fontId="13" fillId="4" borderId="11" xfId="0" applyNumberFormat="1" applyFont="1" applyFill="1" applyBorder="1" applyAlignment="1" applyProtection="1">
      <alignment horizontal="center" vertical="center"/>
      <protection hidden="1"/>
    </xf>
    <xf numFmtId="172" fontId="13" fillId="4" borderId="13" xfId="0" applyNumberFormat="1" applyFont="1" applyFill="1" applyBorder="1" applyAlignment="1" applyProtection="1">
      <alignment horizontal="center" vertical="center"/>
      <protection hidden="1"/>
    </xf>
    <xf numFmtId="173" fontId="11" fillId="7" borderId="26" xfId="0" applyNumberFormat="1" applyFont="1" applyFill="1" applyBorder="1" applyAlignment="1" applyProtection="1">
      <alignment horizontal="right" vertical="center"/>
      <protection hidden="1"/>
    </xf>
    <xf numFmtId="175" fontId="13" fillId="4" borderId="28" xfId="0" applyNumberFormat="1" applyFont="1" applyFill="1" applyBorder="1" applyAlignment="1" applyProtection="1">
      <alignment horizontal="center" vertical="center"/>
      <protection hidden="1"/>
    </xf>
    <xf numFmtId="175" fontId="13" fillId="4" borderId="14" xfId="0" applyNumberFormat="1" applyFont="1" applyFill="1" applyBorder="1" applyAlignment="1" applyProtection="1">
      <alignment horizontal="center" vertical="center"/>
      <protection hidden="1"/>
    </xf>
    <xf numFmtId="175" fontId="13" fillId="4" borderId="9" xfId="0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172" fontId="13" fillId="2" borderId="14" xfId="0" applyNumberFormat="1" applyFont="1" applyFill="1" applyBorder="1" applyAlignment="1" applyProtection="1">
      <alignment horizontal="center" vertical="center"/>
      <protection hidden="1"/>
    </xf>
    <xf numFmtId="175" fontId="13" fillId="4" borderId="21" xfId="0" applyNumberFormat="1" applyFont="1" applyFill="1" applyBorder="1" applyAlignment="1" applyProtection="1">
      <alignment horizontal="center" vertical="center"/>
      <protection hidden="1"/>
    </xf>
    <xf numFmtId="175" fontId="13" fillId="4" borderId="11" xfId="0" applyNumberFormat="1" applyFont="1" applyFill="1" applyBorder="1" applyAlignment="1" applyProtection="1">
      <alignment horizontal="center" vertical="center"/>
      <protection hidden="1"/>
    </xf>
    <xf numFmtId="175" fontId="13" fillId="4" borderId="13" xfId="0" applyNumberFormat="1" applyFont="1" applyFill="1" applyBorder="1" applyAlignment="1" applyProtection="1">
      <alignment horizontal="center" vertical="center"/>
      <protection hidden="1"/>
    </xf>
    <xf numFmtId="172" fontId="13" fillId="2" borderId="11" xfId="0" applyNumberFormat="1" applyFont="1" applyFill="1" applyBorder="1" applyAlignment="1" applyProtection="1">
      <alignment horizontal="center" vertical="center"/>
      <protection hidden="1"/>
    </xf>
    <xf numFmtId="175" fontId="13" fillId="4" borderId="0" xfId="0" applyNumberFormat="1" applyFont="1" applyFill="1" applyBorder="1" applyAlignment="1" applyProtection="1">
      <alignment horizontal="center" vertical="center"/>
      <protection hidden="1"/>
    </xf>
    <xf numFmtId="175" fontId="13" fillId="4" borderId="5" xfId="0" applyNumberFormat="1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pt-BR"/>
              <a:t>Evolução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'% de Gordura'!$F$7</c:f>
              <c:strCache>
                <c:ptCount val="1"/>
                <c:pt idx="0">
                  <c:v>Peso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'% de Gordura'!$A$8:$A$195</c:f>
              <c:numCache>
                <c:formatCode>dd/mm/yy;@</c:formatCode>
                <c:ptCount val="188"/>
              </c:numCache>
            </c:numRef>
          </c:cat>
          <c:val>
            <c:numRef>
              <c:f>'% de Gordura'!$F$8:$F$195</c:f>
              <c:numCache>
                <c:formatCode>#.0" kg"</c:formatCode>
                <c:ptCount val="18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55-45DE-9338-9CF8AE6E3D20}"/>
            </c:ext>
          </c:extLst>
        </c:ser>
        <c:ser>
          <c:idx val="2"/>
          <c:order val="2"/>
          <c:tx>
            <c:strRef>
              <c:f>'% de Gordura'!$H$7</c:f>
              <c:strCache>
                <c:ptCount val="1"/>
                <c:pt idx="0">
                  <c:v>Massa Magra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'% de Gordura'!$A$8:$A$195</c:f>
              <c:numCache>
                <c:formatCode>dd/mm/yy;@</c:formatCode>
                <c:ptCount val="188"/>
              </c:numCache>
            </c:numRef>
          </c:cat>
          <c:val>
            <c:numRef>
              <c:f>'% de Gordura'!$H$8:$H$195</c:f>
              <c:numCache>
                <c:formatCode>#.0" kg"</c:formatCode>
                <c:ptCount val="1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55-45DE-9338-9CF8AE6E3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3878464"/>
        <c:axId val="325539344"/>
      </c:lineChart>
      <c:lineChart>
        <c:grouping val="standard"/>
        <c:varyColors val="0"/>
        <c:ser>
          <c:idx val="1"/>
          <c:order val="1"/>
          <c:tx>
            <c:strRef>
              <c:f>'% de Gordura'!$G$7</c:f>
              <c:strCache>
                <c:ptCount val="1"/>
                <c:pt idx="0">
                  <c:v>% de Gordura (BF)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'% de Gordura'!$A$8:$A$195</c:f>
              <c:numCache>
                <c:formatCode>dd/mm/yy;@</c:formatCode>
                <c:ptCount val="188"/>
              </c:numCache>
            </c:numRef>
          </c:cat>
          <c:val>
            <c:numRef>
              <c:f>'% de Gordura'!$G$8:$G$195</c:f>
              <c:numCache>
                <c:formatCode>0.0%</c:formatCode>
                <c:ptCount val="18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755-45DE-9338-9CF8AE6E3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868144"/>
        <c:axId val="325547120"/>
      </c:lineChart>
      <c:catAx>
        <c:axId val="323878464"/>
        <c:scaling>
          <c:orientation val="minMax"/>
        </c:scaling>
        <c:delete val="0"/>
        <c:axPos val="b"/>
        <c:numFmt formatCode="dd/mm/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5539344"/>
        <c:crosses val="autoZero"/>
        <c:auto val="1"/>
        <c:lblAlgn val="ctr"/>
        <c:lblOffset val="100"/>
        <c:noMultiLvlLbl val="1"/>
      </c:catAx>
      <c:valAx>
        <c:axId val="325539344"/>
        <c:scaling>
          <c:orientation val="minMax"/>
          <c:min val="36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.0&quot; kg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23878464"/>
        <c:crosses val="autoZero"/>
        <c:crossBetween val="between"/>
      </c:valAx>
      <c:valAx>
        <c:axId val="325547120"/>
        <c:scaling>
          <c:orientation val="minMax"/>
          <c:min val="4.0000000000000008E-2"/>
        </c:scaling>
        <c:delete val="0"/>
        <c:axPos val="r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accent4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9868144"/>
        <c:crosses val="max"/>
        <c:crossBetween val="between"/>
      </c:valAx>
      <c:catAx>
        <c:axId val="379868144"/>
        <c:scaling>
          <c:orientation val="minMax"/>
        </c:scaling>
        <c:delete val="1"/>
        <c:axPos val="b"/>
        <c:numFmt formatCode="dd/mm/yy;@" sourceLinked="1"/>
        <c:majorTickMark val="none"/>
        <c:minorTickMark val="none"/>
        <c:tickLblPos val="nextTo"/>
        <c:crossAx val="325547120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9</xdr:col>
      <xdr:colOff>590550</xdr:colOff>
      <xdr:row>17</xdr:row>
      <xdr:rowOff>0</xdr:rowOff>
    </xdr:to>
    <xdr:sp macro="" textlink="">
      <xdr:nvSpPr>
        <xdr:cNvPr id="1028" name="Text Box 4" hidden="1">
          <a:extLst>
            <a:ext uri="{FF2B5EF4-FFF2-40B4-BE49-F238E27FC236}">
              <a16:creationId xmlns:a16="http://schemas.microsoft.com/office/drawing/2014/main" id="{15C382E3-59CA-429A-BEB2-4A3EBB0BA5B4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9</xdr:col>
      <xdr:colOff>28575</xdr:colOff>
      <xdr:row>0</xdr:row>
      <xdr:rowOff>1</xdr:rowOff>
    </xdr:from>
    <xdr:to>
      <xdr:col>14</xdr:col>
      <xdr:colOff>819149</xdr:colOff>
      <xdr:row>14</xdr:row>
      <xdr:rowOff>19050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0D28376-1A8B-4069-B7B7-07511A5DBE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19050</xdr:colOff>
      <xdr:row>0</xdr:row>
      <xdr:rowOff>28575</xdr:rowOff>
    </xdr:from>
    <xdr:to>
      <xdr:col>1</xdr:col>
      <xdr:colOff>517020</xdr:colOff>
      <xdr:row>1</xdr:row>
      <xdr:rowOff>192787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4E0C45C9-2E82-45AF-9269-09B668909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28575"/>
          <a:ext cx="1459995" cy="554737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9</xdr:col>
      <xdr:colOff>590550</xdr:colOff>
      <xdr:row>53</xdr:row>
      <xdr:rowOff>104775</xdr:rowOff>
    </xdr:to>
    <xdr:sp macro="" textlink="">
      <xdr:nvSpPr>
        <xdr:cNvPr id="2" name="AutoShape 4">
          <a:extLst>
            <a:ext uri="{FF2B5EF4-FFF2-40B4-BE49-F238E27FC236}">
              <a16:creationId xmlns:a16="http://schemas.microsoft.com/office/drawing/2014/main" id="{1C9A6EDE-111B-424B-BA3A-E34DA8B43BF4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324725" cy="110775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0</xdr:row>
      <xdr:rowOff>0</xdr:rowOff>
    </xdr:from>
    <xdr:to>
      <xdr:col>9</xdr:col>
      <xdr:colOff>590550</xdr:colOff>
      <xdr:row>53</xdr:row>
      <xdr:rowOff>104775</xdr:rowOff>
    </xdr:to>
    <xdr:sp macro="" textlink="">
      <xdr:nvSpPr>
        <xdr:cNvPr id="3" name="AutoShape 4">
          <a:extLst>
            <a:ext uri="{FF2B5EF4-FFF2-40B4-BE49-F238E27FC236}">
              <a16:creationId xmlns:a16="http://schemas.microsoft.com/office/drawing/2014/main" id="{DDF02263-29C8-486D-AC80-2689B9BE9104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7324725" cy="110775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28575</xdr:rowOff>
    </xdr:from>
    <xdr:to>
      <xdr:col>0</xdr:col>
      <xdr:colOff>1479045</xdr:colOff>
      <xdr:row>1</xdr:row>
      <xdr:rowOff>97537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C7B05E6-B3DF-4EFA-865A-DAEFD2B59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28575"/>
          <a:ext cx="1459995" cy="5547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1459995</xdr:colOff>
      <xdr:row>1</xdr:row>
      <xdr:rowOff>107062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CE22C7C-9338-47B7-A1B6-90830F6BD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59995" cy="55473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1459995</xdr:colOff>
      <xdr:row>1</xdr:row>
      <xdr:rowOff>116587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3C791A5-80A4-46EE-93DC-AB454CFE2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59995" cy="55473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1459995</xdr:colOff>
      <xdr:row>1</xdr:row>
      <xdr:rowOff>116587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EB9BB5F-CFB2-4007-9296-FD5486D12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59995" cy="55473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78870</xdr:colOff>
      <xdr:row>1</xdr:row>
      <xdr:rowOff>116587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F1DA06B-177D-4EB3-8018-7CA81B4B7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59995" cy="55473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21720</xdr:colOff>
      <xdr:row>1</xdr:row>
      <xdr:rowOff>142875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D592657-D048-4F68-BB7B-1764F99DF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59995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95"/>
  <sheetViews>
    <sheetView showGridLines="0" showRowColHeaders="0" tabSelected="1" zoomScaleNormal="100" workbookViewId="0">
      <selection activeCell="E12" sqref="E12"/>
    </sheetView>
  </sheetViews>
  <sheetFormatPr defaultColWidth="0" defaultRowHeight="15.75" customHeight="1" zeroHeight="1" x14ac:dyDescent="0.2"/>
  <cols>
    <col min="1" max="1" width="14.42578125" customWidth="1"/>
    <col min="2" max="4" width="10" customWidth="1"/>
    <col min="5" max="5" width="11.140625" customWidth="1"/>
    <col min="6" max="6" width="10.7109375" customWidth="1"/>
    <col min="7" max="7" width="12.85546875" customWidth="1"/>
    <col min="8" max="9" width="10.7109375" customWidth="1"/>
    <col min="10" max="15" width="14.42578125" customWidth="1"/>
    <col min="16" max="16384" width="14.42578125" hidden="1"/>
  </cols>
  <sheetData>
    <row r="1" spans="1:10" ht="30.75" customHeight="1" x14ac:dyDescent="0.2">
      <c r="A1" s="143" t="s">
        <v>13</v>
      </c>
      <c r="B1" s="144"/>
      <c r="C1" s="144"/>
      <c r="D1" s="144"/>
      <c r="E1" s="144"/>
      <c r="F1" s="144"/>
      <c r="G1" s="144"/>
      <c r="H1" s="144"/>
      <c r="I1" s="145"/>
    </row>
    <row r="2" spans="1:10" thickBot="1" x14ac:dyDescent="0.25">
      <c r="A2" s="146" t="s">
        <v>217</v>
      </c>
      <c r="B2" s="147"/>
      <c r="C2" s="147"/>
      <c r="D2" s="147"/>
      <c r="E2" s="147"/>
      <c r="F2" s="147"/>
      <c r="G2" s="147"/>
      <c r="H2" s="147"/>
      <c r="I2" s="148"/>
    </row>
    <row r="3" spans="1:10" ht="15.75" customHeight="1" x14ac:dyDescent="0.2">
      <c r="A3" s="5" t="s">
        <v>0</v>
      </c>
      <c r="B3" s="149" t="s">
        <v>1</v>
      </c>
      <c r="C3" s="149"/>
      <c r="D3" s="149"/>
      <c r="E3" s="149"/>
      <c r="F3" s="149"/>
      <c r="G3" s="149"/>
      <c r="H3" s="149"/>
      <c r="I3" s="150"/>
    </row>
    <row r="4" spans="1:10" ht="15.75" customHeight="1" thickBot="1" x14ac:dyDescent="0.25">
      <c r="A4" s="6" t="s">
        <v>2</v>
      </c>
      <c r="B4" s="151" t="s">
        <v>3</v>
      </c>
      <c r="C4" s="151"/>
      <c r="D4" s="7"/>
      <c r="E4" s="7"/>
      <c r="F4" s="7"/>
      <c r="G4" s="7"/>
      <c r="H4" s="7"/>
      <c r="I4" s="8"/>
    </row>
    <row r="5" spans="1:10" ht="15.75" customHeight="1" x14ac:dyDescent="0.2">
      <c r="A5" s="13"/>
      <c r="B5" s="14"/>
      <c r="C5" s="14"/>
      <c r="D5" s="14"/>
      <c r="E5" s="14"/>
      <c r="F5" s="140" t="s">
        <v>14</v>
      </c>
      <c r="G5" s="141"/>
      <c r="H5" s="141"/>
      <c r="I5" s="142"/>
    </row>
    <row r="6" spans="1:10" ht="17.25" thickBot="1" x14ac:dyDescent="0.35">
      <c r="A6" s="9"/>
      <c r="B6" s="10"/>
      <c r="C6" s="10"/>
      <c r="D6" s="10"/>
      <c r="E6" s="10"/>
      <c r="F6" s="15" t="e">
        <f>VLOOKUP(MAX($A$8:$A$195),$A$7:$I$195,6,0)-F8</f>
        <v>#N/A</v>
      </c>
      <c r="G6" s="12" t="e">
        <f>VLOOKUP(MAX($A$8:$A$195),$A$7:$I$195,7,0)-G8</f>
        <v>#N/A</v>
      </c>
      <c r="H6" s="10" t="e">
        <f>VLOOKUP(MAX($A$8:$A$195),$A$7:$I$195,8,0)-H8</f>
        <v>#N/A</v>
      </c>
      <c r="I6" s="16" t="e">
        <f>VLOOKUP(MAX($A$8:$A$195),$A$7:$I$195,9,0)-I8</f>
        <v>#N/A</v>
      </c>
      <c r="J6" s="11"/>
    </row>
    <row r="7" spans="1:10" ht="28.5" customHeight="1" x14ac:dyDescent="0.2">
      <c r="A7" s="17" t="s">
        <v>4</v>
      </c>
      <c r="B7" s="18" t="s">
        <v>5</v>
      </c>
      <c r="C7" s="18" t="s">
        <v>6</v>
      </c>
      <c r="D7" s="18" t="s">
        <v>7</v>
      </c>
      <c r="E7" s="18" t="s">
        <v>8</v>
      </c>
      <c r="F7" s="19" t="s">
        <v>9</v>
      </c>
      <c r="G7" s="17" t="s">
        <v>12</v>
      </c>
      <c r="H7" s="18" t="s">
        <v>10</v>
      </c>
      <c r="I7" s="19" t="s">
        <v>11</v>
      </c>
    </row>
    <row r="8" spans="1:10" ht="15.75" customHeight="1" x14ac:dyDescent="0.25">
      <c r="A8" s="20"/>
      <c r="B8" s="21"/>
      <c r="C8" s="21"/>
      <c r="D8" s="21"/>
      <c r="E8" s="22"/>
      <c r="F8" s="23"/>
      <c r="G8" s="169" t="str">
        <f>IF(ISERROR(495/(1.29579-0.35004*(LOG10(D8+E8-C8))+0.221*(LOG10(B8)))-450),"",IF($B$4="masculino",495/(1.0324-0.19077*(LOG10(D8-C8))+0.15456*(LOG10(B8)))-450+2,495/(1.29579-0.35004*(LOG10(D8+E8-C8))+0.221*(LOG10(B8)))-450)/100)</f>
        <v/>
      </c>
      <c r="H8" s="170" t="str">
        <f>IF(ISERROR(495/(1.29579-0.35004*(LOG10(D8+E8-C8))+0.221*(LOG10(B8)))-450),"",(1-G8)*F8)</f>
        <v/>
      </c>
      <c r="I8" s="171" t="str">
        <f>IF(ISERROR(495/(1.29579-0.35004*(LOG10(D8+E8-C8))+0.221*(LOG10(B8)))-450),"",F8*G8)</f>
        <v/>
      </c>
    </row>
    <row r="9" spans="1:10" ht="15.75" customHeight="1" x14ac:dyDescent="0.25">
      <c r="A9" s="24"/>
      <c r="B9" s="25"/>
      <c r="C9" s="25"/>
      <c r="D9" s="25"/>
      <c r="E9" s="26"/>
      <c r="F9" s="27"/>
      <c r="G9" s="172" t="str">
        <f t="shared" ref="G9:G10" si="0">IF(ISERROR(495/(1.29579-0.35004*(LOG10(D9+E9-C9))+0.221*(LOG10(B9)))-450),"",IF($B$4="masculino",495/(1.0324-0.19077*(LOG10(D9-C9))+0.15456*(LOG10(B9)))-450+2,495/(1.29579-0.35004*(LOG10(D9+E9-C9))+0.221*(LOG10(B9)))-450)/100)</f>
        <v/>
      </c>
      <c r="H9" s="173" t="str">
        <f t="shared" ref="H9:H10" si="1">IF(ISERROR(495/(1.29579-0.35004*(LOG10(D9+E9-C9))+0.221*(LOG10(B9)))-450),"",(1-G9)*F9)</f>
        <v/>
      </c>
      <c r="I9" s="174" t="str">
        <f t="shared" ref="I9:I10" si="2">IF(ISERROR(495/(1.29579-0.35004*(LOG10(D9+E9-C9))+0.221*(LOG10(B9)))-450),"",F9*G9)</f>
        <v/>
      </c>
    </row>
    <row r="10" spans="1:10" ht="15.75" customHeight="1" x14ac:dyDescent="0.25">
      <c r="A10" s="20"/>
      <c r="B10" s="21"/>
      <c r="C10" s="21"/>
      <c r="D10" s="21"/>
      <c r="E10" s="22"/>
      <c r="F10" s="23"/>
      <c r="G10" s="169" t="str">
        <f t="shared" si="0"/>
        <v/>
      </c>
      <c r="H10" s="170" t="str">
        <f t="shared" si="1"/>
        <v/>
      </c>
      <c r="I10" s="171" t="str">
        <f t="shared" si="2"/>
        <v/>
      </c>
    </row>
    <row r="11" spans="1:10" ht="15.75" customHeight="1" x14ac:dyDescent="0.25">
      <c r="A11" s="24"/>
      <c r="B11" s="25"/>
      <c r="C11" s="25"/>
      <c r="D11" s="25"/>
      <c r="E11" s="26"/>
      <c r="F11" s="27"/>
      <c r="G11" s="172" t="str">
        <f t="shared" ref="G11:G17" si="3">IF(ISERROR(495/(1.29579-0.35004*(LOG10(D11+E11-C11))+0.221*(LOG10(B11)))-450),"",IF($B$4="masculino",495/(1.0324-0.19077*(LOG10(D11-C11))+0.15456*(LOG10(B11)))-450+2,495/(1.29579-0.35004*(LOG10(D11+E11-C11))+0.221*(LOG10(B11)))-450)/100)</f>
        <v/>
      </c>
      <c r="H11" s="173" t="str">
        <f t="shared" ref="H11:H17" si="4">IF(ISERROR(495/(1.29579-0.35004*(LOG10(D11+E11-C11))+0.221*(LOG10(B11)))-450),"",(1-G11)*F11)</f>
        <v/>
      </c>
      <c r="I11" s="174" t="str">
        <f t="shared" ref="I11:I17" si="5">IF(ISERROR(495/(1.29579-0.35004*(LOG10(D11+E11-C11))+0.221*(LOG10(B11)))-450),"",F11*G11)</f>
        <v/>
      </c>
    </row>
    <row r="12" spans="1:10" ht="15.75" customHeight="1" x14ac:dyDescent="0.25">
      <c r="A12" s="20"/>
      <c r="B12" s="21"/>
      <c r="C12" s="21"/>
      <c r="D12" s="21"/>
      <c r="E12" s="22"/>
      <c r="F12" s="23"/>
      <c r="G12" s="169" t="str">
        <f t="shared" si="3"/>
        <v/>
      </c>
      <c r="H12" s="170" t="str">
        <f t="shared" si="4"/>
        <v/>
      </c>
      <c r="I12" s="171" t="str">
        <f t="shared" si="5"/>
        <v/>
      </c>
    </row>
    <row r="13" spans="1:10" ht="15.75" customHeight="1" x14ac:dyDescent="0.25">
      <c r="A13" s="24"/>
      <c r="B13" s="25"/>
      <c r="C13" s="25"/>
      <c r="D13" s="25"/>
      <c r="E13" s="26"/>
      <c r="F13" s="27"/>
      <c r="G13" s="172" t="str">
        <f t="shared" si="3"/>
        <v/>
      </c>
      <c r="H13" s="173" t="str">
        <f t="shared" si="4"/>
        <v/>
      </c>
      <c r="I13" s="174" t="str">
        <f t="shared" si="5"/>
        <v/>
      </c>
    </row>
    <row r="14" spans="1:10" ht="15.75" customHeight="1" x14ac:dyDescent="0.25">
      <c r="A14" s="20"/>
      <c r="B14" s="21"/>
      <c r="C14" s="21"/>
      <c r="D14" s="21"/>
      <c r="E14" s="22"/>
      <c r="F14" s="23"/>
      <c r="G14" s="169" t="str">
        <f t="shared" si="3"/>
        <v/>
      </c>
      <c r="H14" s="170" t="str">
        <f t="shared" si="4"/>
        <v/>
      </c>
      <c r="I14" s="171" t="str">
        <f t="shared" si="5"/>
        <v/>
      </c>
    </row>
    <row r="15" spans="1:10" ht="15.75" customHeight="1" x14ac:dyDescent="0.25">
      <c r="A15" s="24"/>
      <c r="B15" s="25"/>
      <c r="C15" s="25"/>
      <c r="D15" s="25"/>
      <c r="E15" s="26"/>
      <c r="F15" s="27"/>
      <c r="G15" s="172" t="str">
        <f t="shared" si="3"/>
        <v/>
      </c>
      <c r="H15" s="173" t="str">
        <f t="shared" si="4"/>
        <v/>
      </c>
      <c r="I15" s="174" t="str">
        <f t="shared" si="5"/>
        <v/>
      </c>
    </row>
    <row r="16" spans="1:10" ht="15.75" customHeight="1" x14ac:dyDescent="0.25">
      <c r="A16" s="20"/>
      <c r="B16" s="21"/>
      <c r="C16" s="21"/>
      <c r="D16" s="21"/>
      <c r="E16" s="22"/>
      <c r="F16" s="23"/>
      <c r="G16" s="169" t="str">
        <f t="shared" si="3"/>
        <v/>
      </c>
      <c r="H16" s="170" t="str">
        <f t="shared" si="4"/>
        <v/>
      </c>
      <c r="I16" s="171" t="str">
        <f t="shared" si="5"/>
        <v/>
      </c>
    </row>
    <row r="17" spans="1:9" ht="15.75" customHeight="1" x14ac:dyDescent="0.25">
      <c r="A17" s="24"/>
      <c r="B17" s="25"/>
      <c r="C17" s="25"/>
      <c r="D17" s="25"/>
      <c r="E17" s="26"/>
      <c r="F17" s="27"/>
      <c r="G17" s="172" t="str">
        <f t="shared" si="3"/>
        <v/>
      </c>
      <c r="H17" s="173" t="str">
        <f t="shared" si="4"/>
        <v/>
      </c>
      <c r="I17" s="174" t="str">
        <f t="shared" si="5"/>
        <v/>
      </c>
    </row>
    <row r="18" spans="1:9" ht="15.75" customHeight="1" x14ac:dyDescent="0.25">
      <c r="A18" s="20"/>
      <c r="B18" s="21"/>
      <c r="C18" s="21"/>
      <c r="D18" s="21"/>
      <c r="E18" s="22"/>
      <c r="F18" s="23"/>
      <c r="G18" s="169" t="str">
        <f t="shared" ref="G18:G20" si="6">IF(ISERROR(495/(1.29579-0.35004*(LOG10(D18+E18-C18))+0.221*(LOG10(B18)))-450),"",IF($B$4="masculino",495/(1.0324-0.19077*(LOG10(D18-C18))+0.15456*(LOG10(B18)))-450+2,495/(1.29579-0.35004*(LOG10(D18+E18-C18))+0.221*(LOG10(B18)))-450)/100)</f>
        <v/>
      </c>
      <c r="H18" s="170" t="str">
        <f t="shared" ref="H18:H20" si="7">IF(ISERROR(495/(1.29579-0.35004*(LOG10(D18+E18-C18))+0.221*(LOG10(B18)))-450),"",(1-G18)*F18)</f>
        <v/>
      </c>
      <c r="I18" s="171" t="str">
        <f t="shared" ref="I18:I20" si="8">IF(ISERROR(495/(1.29579-0.35004*(LOG10(D18+E18-C18))+0.221*(LOG10(B18)))-450),"",F18*G18)</f>
        <v/>
      </c>
    </row>
    <row r="19" spans="1:9" ht="15.75" customHeight="1" x14ac:dyDescent="0.25">
      <c r="A19" s="24"/>
      <c r="B19" s="25"/>
      <c r="C19" s="25"/>
      <c r="D19" s="25"/>
      <c r="E19" s="26"/>
      <c r="F19" s="27"/>
      <c r="G19" s="172" t="str">
        <f t="shared" si="6"/>
        <v/>
      </c>
      <c r="H19" s="173" t="str">
        <f t="shared" si="7"/>
        <v/>
      </c>
      <c r="I19" s="174" t="str">
        <f t="shared" si="8"/>
        <v/>
      </c>
    </row>
    <row r="20" spans="1:9" ht="15.75" customHeight="1" x14ac:dyDescent="0.25">
      <c r="A20" s="20"/>
      <c r="B20" s="21"/>
      <c r="C20" s="21"/>
      <c r="D20" s="21"/>
      <c r="E20" s="22"/>
      <c r="F20" s="23"/>
      <c r="G20" s="169" t="str">
        <f t="shared" si="6"/>
        <v/>
      </c>
      <c r="H20" s="170" t="str">
        <f t="shared" si="7"/>
        <v/>
      </c>
      <c r="I20" s="171" t="str">
        <f t="shared" si="8"/>
        <v/>
      </c>
    </row>
    <row r="21" spans="1:9" ht="15.75" customHeight="1" x14ac:dyDescent="0.25">
      <c r="A21" s="24"/>
      <c r="B21" s="25"/>
      <c r="C21" s="25"/>
      <c r="D21" s="25"/>
      <c r="E21" s="26"/>
      <c r="F21" s="27"/>
      <c r="G21" s="172" t="str">
        <f t="shared" ref="G21:G25" si="9">IF(ISERROR(495/(1.29579-0.35004*(LOG10(D21+E21-C21))+0.221*(LOG10(B21)))-450),"",IF($B$4="masculino",495/(1.0324-0.19077*(LOG10(D21-C21))+0.15456*(LOG10(B21)))-450+2,495/(1.29579-0.35004*(LOG10(D21+E21-C21))+0.221*(LOG10(B21)))-450)/100)</f>
        <v/>
      </c>
      <c r="H21" s="173" t="str">
        <f t="shared" ref="H21:H25" si="10">IF(ISERROR(495/(1.29579-0.35004*(LOG10(D21+E21-C21))+0.221*(LOG10(B21)))-450),"",(1-G21)*F21)</f>
        <v/>
      </c>
      <c r="I21" s="174" t="str">
        <f t="shared" ref="I21:I25" si="11">IF(ISERROR(495/(1.29579-0.35004*(LOG10(D21+E21-C21))+0.221*(LOG10(B21)))-450),"",F21*G21)</f>
        <v/>
      </c>
    </row>
    <row r="22" spans="1:9" ht="15.75" customHeight="1" x14ac:dyDescent="0.25">
      <c r="A22" s="20"/>
      <c r="B22" s="21"/>
      <c r="C22" s="21"/>
      <c r="D22" s="21"/>
      <c r="E22" s="22"/>
      <c r="F22" s="23"/>
      <c r="G22" s="169" t="str">
        <f t="shared" si="9"/>
        <v/>
      </c>
      <c r="H22" s="170" t="str">
        <f t="shared" si="10"/>
        <v/>
      </c>
      <c r="I22" s="171" t="str">
        <f t="shared" si="11"/>
        <v/>
      </c>
    </row>
    <row r="23" spans="1:9" ht="15.75" customHeight="1" x14ac:dyDescent="0.25">
      <c r="A23" s="24"/>
      <c r="B23" s="25"/>
      <c r="C23" s="25"/>
      <c r="D23" s="25"/>
      <c r="E23" s="26"/>
      <c r="F23" s="27"/>
      <c r="G23" s="172" t="str">
        <f t="shared" si="9"/>
        <v/>
      </c>
      <c r="H23" s="173" t="str">
        <f t="shared" si="10"/>
        <v/>
      </c>
      <c r="I23" s="174" t="str">
        <f t="shared" si="11"/>
        <v/>
      </c>
    </row>
    <row r="24" spans="1:9" ht="15.75" customHeight="1" x14ac:dyDescent="0.25">
      <c r="A24" s="20"/>
      <c r="B24" s="21"/>
      <c r="C24" s="21"/>
      <c r="D24" s="21"/>
      <c r="E24" s="22"/>
      <c r="F24" s="23"/>
      <c r="G24" s="169" t="str">
        <f t="shared" si="9"/>
        <v/>
      </c>
      <c r="H24" s="170" t="str">
        <f t="shared" si="10"/>
        <v/>
      </c>
      <c r="I24" s="171" t="str">
        <f t="shared" si="11"/>
        <v/>
      </c>
    </row>
    <row r="25" spans="1:9" ht="15.75" customHeight="1" x14ac:dyDescent="0.25">
      <c r="A25" s="24"/>
      <c r="B25" s="25"/>
      <c r="C25" s="25"/>
      <c r="D25" s="25"/>
      <c r="E25" s="26"/>
      <c r="F25" s="27"/>
      <c r="G25" s="172" t="str">
        <f t="shared" si="9"/>
        <v/>
      </c>
      <c r="H25" s="173" t="str">
        <f t="shared" si="10"/>
        <v/>
      </c>
      <c r="I25" s="174" t="str">
        <f t="shared" si="11"/>
        <v/>
      </c>
    </row>
    <row r="26" spans="1:9" ht="15.75" customHeight="1" x14ac:dyDescent="0.25">
      <c r="A26" s="20"/>
      <c r="B26" s="21"/>
      <c r="C26" s="21"/>
      <c r="D26" s="21"/>
      <c r="E26" s="22"/>
      <c r="F26" s="23"/>
      <c r="G26" s="169" t="str">
        <f t="shared" ref="G26:G89" si="12">IF(ISERROR(495/(1.29579-0.35004*(LOG10(D26+E26-C26))+0.221*(LOG10(B26)))-450),"",IF($B$4="masculino",495/(1.0324-0.19077*(LOG10(D26-C26))+0.15456*(LOG10(B26)))-450+2,495/(1.29579-0.35004*(LOG10(D26+E26-C26))+0.221*(LOG10(B26)))-450)/100)</f>
        <v/>
      </c>
      <c r="H26" s="170" t="str">
        <f t="shared" ref="H26:H89" si="13">IF(ISERROR(495/(1.29579-0.35004*(LOG10(D26+E26-C26))+0.221*(LOG10(B26)))-450),"",(1-G26)*F26)</f>
        <v/>
      </c>
      <c r="I26" s="171" t="str">
        <f t="shared" ref="I26:I89" si="14">IF(ISERROR(495/(1.29579-0.35004*(LOG10(D26+E26-C26))+0.221*(LOG10(B26)))-450),"",F26*G26)</f>
        <v/>
      </c>
    </row>
    <row r="27" spans="1:9" ht="15.75" customHeight="1" x14ac:dyDescent="0.25">
      <c r="A27" s="24"/>
      <c r="B27" s="25"/>
      <c r="C27" s="25"/>
      <c r="D27" s="25"/>
      <c r="E27" s="26"/>
      <c r="F27" s="27"/>
      <c r="G27" s="172" t="str">
        <f t="shared" si="12"/>
        <v/>
      </c>
      <c r="H27" s="173" t="str">
        <f t="shared" si="13"/>
        <v/>
      </c>
      <c r="I27" s="174" t="str">
        <f t="shared" si="14"/>
        <v/>
      </c>
    </row>
    <row r="28" spans="1:9" ht="15.75" customHeight="1" x14ac:dyDescent="0.25">
      <c r="A28" s="20"/>
      <c r="B28" s="21"/>
      <c r="C28" s="21"/>
      <c r="D28" s="21"/>
      <c r="E28" s="22"/>
      <c r="F28" s="23"/>
      <c r="G28" s="169" t="str">
        <f t="shared" si="12"/>
        <v/>
      </c>
      <c r="H28" s="170" t="str">
        <f t="shared" si="13"/>
        <v/>
      </c>
      <c r="I28" s="171" t="str">
        <f t="shared" si="14"/>
        <v/>
      </c>
    </row>
    <row r="29" spans="1:9" ht="15.75" customHeight="1" x14ac:dyDescent="0.25">
      <c r="A29" s="24"/>
      <c r="B29" s="25"/>
      <c r="C29" s="25"/>
      <c r="D29" s="25"/>
      <c r="E29" s="26"/>
      <c r="F29" s="27"/>
      <c r="G29" s="172" t="str">
        <f t="shared" si="12"/>
        <v/>
      </c>
      <c r="H29" s="173" t="str">
        <f t="shared" si="13"/>
        <v/>
      </c>
      <c r="I29" s="174" t="str">
        <f t="shared" si="14"/>
        <v/>
      </c>
    </row>
    <row r="30" spans="1:9" ht="15.75" customHeight="1" x14ac:dyDescent="0.25">
      <c r="A30" s="20"/>
      <c r="B30" s="21"/>
      <c r="C30" s="21"/>
      <c r="D30" s="21"/>
      <c r="E30" s="22"/>
      <c r="F30" s="23"/>
      <c r="G30" s="169" t="str">
        <f t="shared" si="12"/>
        <v/>
      </c>
      <c r="H30" s="170" t="str">
        <f t="shared" si="13"/>
        <v/>
      </c>
      <c r="I30" s="171" t="str">
        <f t="shared" si="14"/>
        <v/>
      </c>
    </row>
    <row r="31" spans="1:9" ht="15.75" customHeight="1" x14ac:dyDescent="0.25">
      <c r="A31" s="24"/>
      <c r="B31" s="25"/>
      <c r="C31" s="25"/>
      <c r="D31" s="25"/>
      <c r="E31" s="26"/>
      <c r="F31" s="27"/>
      <c r="G31" s="172" t="str">
        <f t="shared" si="12"/>
        <v/>
      </c>
      <c r="H31" s="173" t="str">
        <f t="shared" si="13"/>
        <v/>
      </c>
      <c r="I31" s="174" t="str">
        <f t="shared" si="14"/>
        <v/>
      </c>
    </row>
    <row r="32" spans="1:9" ht="15.75" customHeight="1" x14ac:dyDescent="0.25">
      <c r="A32" s="20"/>
      <c r="B32" s="21"/>
      <c r="C32" s="21"/>
      <c r="D32" s="21"/>
      <c r="E32" s="22"/>
      <c r="F32" s="23"/>
      <c r="G32" s="169" t="str">
        <f t="shared" si="12"/>
        <v/>
      </c>
      <c r="H32" s="170" t="str">
        <f t="shared" si="13"/>
        <v/>
      </c>
      <c r="I32" s="171" t="str">
        <f t="shared" si="14"/>
        <v/>
      </c>
    </row>
    <row r="33" spans="1:9" ht="15.75" customHeight="1" x14ac:dyDescent="0.25">
      <c r="A33" s="24"/>
      <c r="B33" s="25"/>
      <c r="C33" s="25"/>
      <c r="D33" s="25"/>
      <c r="E33" s="26"/>
      <c r="F33" s="27"/>
      <c r="G33" s="172" t="str">
        <f t="shared" si="12"/>
        <v/>
      </c>
      <c r="H33" s="173" t="str">
        <f t="shared" si="13"/>
        <v/>
      </c>
      <c r="I33" s="174" t="str">
        <f t="shared" si="14"/>
        <v/>
      </c>
    </row>
    <row r="34" spans="1:9" ht="15.75" customHeight="1" x14ac:dyDescent="0.25">
      <c r="A34" s="20"/>
      <c r="B34" s="21"/>
      <c r="C34" s="21"/>
      <c r="D34" s="21"/>
      <c r="E34" s="22"/>
      <c r="F34" s="23"/>
      <c r="G34" s="169" t="str">
        <f t="shared" si="12"/>
        <v/>
      </c>
      <c r="H34" s="170" t="str">
        <f t="shared" si="13"/>
        <v/>
      </c>
      <c r="I34" s="171" t="str">
        <f t="shared" si="14"/>
        <v/>
      </c>
    </row>
    <row r="35" spans="1:9" ht="15.75" customHeight="1" x14ac:dyDescent="0.25">
      <c r="A35" s="24"/>
      <c r="B35" s="25"/>
      <c r="C35" s="25"/>
      <c r="D35" s="25"/>
      <c r="E35" s="26"/>
      <c r="F35" s="27"/>
      <c r="G35" s="172" t="str">
        <f t="shared" si="12"/>
        <v/>
      </c>
      <c r="H35" s="173" t="str">
        <f t="shared" si="13"/>
        <v/>
      </c>
      <c r="I35" s="174" t="str">
        <f t="shared" si="14"/>
        <v/>
      </c>
    </row>
    <row r="36" spans="1:9" ht="15.75" customHeight="1" x14ac:dyDescent="0.25">
      <c r="A36" s="20"/>
      <c r="B36" s="21"/>
      <c r="C36" s="21"/>
      <c r="D36" s="21"/>
      <c r="E36" s="22"/>
      <c r="F36" s="23"/>
      <c r="G36" s="169" t="str">
        <f t="shared" si="12"/>
        <v/>
      </c>
      <c r="H36" s="170" t="str">
        <f t="shared" si="13"/>
        <v/>
      </c>
      <c r="I36" s="171" t="str">
        <f t="shared" si="14"/>
        <v/>
      </c>
    </row>
    <row r="37" spans="1:9" ht="15.75" customHeight="1" x14ac:dyDescent="0.25">
      <c r="A37" s="24"/>
      <c r="B37" s="25"/>
      <c r="C37" s="25"/>
      <c r="D37" s="25"/>
      <c r="E37" s="26"/>
      <c r="F37" s="27"/>
      <c r="G37" s="172" t="str">
        <f t="shared" si="12"/>
        <v/>
      </c>
      <c r="H37" s="173" t="str">
        <f t="shared" si="13"/>
        <v/>
      </c>
      <c r="I37" s="174" t="str">
        <f t="shared" si="14"/>
        <v/>
      </c>
    </row>
    <row r="38" spans="1:9" ht="15.75" customHeight="1" x14ac:dyDescent="0.25">
      <c r="A38" s="20"/>
      <c r="B38" s="21"/>
      <c r="C38" s="21"/>
      <c r="D38" s="21"/>
      <c r="E38" s="22"/>
      <c r="F38" s="23"/>
      <c r="G38" s="169" t="str">
        <f t="shared" si="12"/>
        <v/>
      </c>
      <c r="H38" s="170" t="str">
        <f t="shared" si="13"/>
        <v/>
      </c>
      <c r="I38" s="171" t="str">
        <f t="shared" si="14"/>
        <v/>
      </c>
    </row>
    <row r="39" spans="1:9" ht="15.75" customHeight="1" x14ac:dyDescent="0.25">
      <c r="A39" s="24"/>
      <c r="B39" s="25"/>
      <c r="C39" s="25"/>
      <c r="D39" s="25"/>
      <c r="E39" s="26"/>
      <c r="F39" s="27"/>
      <c r="G39" s="172" t="str">
        <f t="shared" si="12"/>
        <v/>
      </c>
      <c r="H39" s="173" t="str">
        <f t="shared" si="13"/>
        <v/>
      </c>
      <c r="I39" s="174" t="str">
        <f t="shared" si="14"/>
        <v/>
      </c>
    </row>
    <row r="40" spans="1:9" ht="15.75" customHeight="1" x14ac:dyDescent="0.25">
      <c r="A40" s="20"/>
      <c r="B40" s="21"/>
      <c r="C40" s="21"/>
      <c r="D40" s="21"/>
      <c r="E40" s="22"/>
      <c r="F40" s="23"/>
      <c r="G40" s="169" t="str">
        <f t="shared" si="12"/>
        <v/>
      </c>
      <c r="H40" s="170" t="str">
        <f t="shared" si="13"/>
        <v/>
      </c>
      <c r="I40" s="171" t="str">
        <f t="shared" si="14"/>
        <v/>
      </c>
    </row>
    <row r="41" spans="1:9" ht="15.75" customHeight="1" x14ac:dyDescent="0.25">
      <c r="A41" s="24"/>
      <c r="B41" s="25"/>
      <c r="C41" s="25"/>
      <c r="D41" s="25"/>
      <c r="E41" s="26"/>
      <c r="F41" s="27"/>
      <c r="G41" s="172" t="str">
        <f t="shared" si="12"/>
        <v/>
      </c>
      <c r="H41" s="173" t="str">
        <f t="shared" si="13"/>
        <v/>
      </c>
      <c r="I41" s="174" t="str">
        <f t="shared" si="14"/>
        <v/>
      </c>
    </row>
    <row r="42" spans="1:9" ht="15.75" customHeight="1" x14ac:dyDescent="0.25">
      <c r="A42" s="20"/>
      <c r="B42" s="21"/>
      <c r="C42" s="21"/>
      <c r="D42" s="21"/>
      <c r="E42" s="22"/>
      <c r="F42" s="23"/>
      <c r="G42" s="169" t="str">
        <f t="shared" si="12"/>
        <v/>
      </c>
      <c r="H42" s="170" t="str">
        <f t="shared" si="13"/>
        <v/>
      </c>
      <c r="I42" s="171" t="str">
        <f t="shared" si="14"/>
        <v/>
      </c>
    </row>
    <row r="43" spans="1:9" ht="15.75" customHeight="1" x14ac:dyDescent="0.25">
      <c r="A43" s="24"/>
      <c r="B43" s="25"/>
      <c r="C43" s="25"/>
      <c r="D43" s="25"/>
      <c r="E43" s="26"/>
      <c r="F43" s="27"/>
      <c r="G43" s="172" t="str">
        <f t="shared" si="12"/>
        <v/>
      </c>
      <c r="H43" s="173" t="str">
        <f t="shared" si="13"/>
        <v/>
      </c>
      <c r="I43" s="174" t="str">
        <f t="shared" si="14"/>
        <v/>
      </c>
    </row>
    <row r="44" spans="1:9" ht="15.75" customHeight="1" x14ac:dyDescent="0.25">
      <c r="A44" s="20"/>
      <c r="B44" s="21"/>
      <c r="C44" s="21"/>
      <c r="D44" s="21"/>
      <c r="E44" s="22"/>
      <c r="F44" s="23"/>
      <c r="G44" s="169" t="str">
        <f t="shared" si="12"/>
        <v/>
      </c>
      <c r="H44" s="170" t="str">
        <f t="shared" si="13"/>
        <v/>
      </c>
      <c r="I44" s="171" t="str">
        <f t="shared" si="14"/>
        <v/>
      </c>
    </row>
    <row r="45" spans="1:9" ht="15.75" customHeight="1" x14ac:dyDescent="0.25">
      <c r="A45" s="24"/>
      <c r="B45" s="25"/>
      <c r="C45" s="25"/>
      <c r="D45" s="25"/>
      <c r="E45" s="26"/>
      <c r="F45" s="27"/>
      <c r="G45" s="172" t="str">
        <f t="shared" si="12"/>
        <v/>
      </c>
      <c r="H45" s="173" t="str">
        <f t="shared" si="13"/>
        <v/>
      </c>
      <c r="I45" s="174" t="str">
        <f t="shared" si="14"/>
        <v/>
      </c>
    </row>
    <row r="46" spans="1:9" ht="15.75" customHeight="1" x14ac:dyDescent="0.25">
      <c r="A46" s="20"/>
      <c r="B46" s="21"/>
      <c r="C46" s="21"/>
      <c r="D46" s="21"/>
      <c r="E46" s="22"/>
      <c r="F46" s="23"/>
      <c r="G46" s="169" t="str">
        <f t="shared" si="12"/>
        <v/>
      </c>
      <c r="H46" s="170" t="str">
        <f t="shared" si="13"/>
        <v/>
      </c>
      <c r="I46" s="171" t="str">
        <f t="shared" si="14"/>
        <v/>
      </c>
    </row>
    <row r="47" spans="1:9" ht="15.75" customHeight="1" x14ac:dyDescent="0.25">
      <c r="A47" s="24"/>
      <c r="B47" s="25"/>
      <c r="C47" s="25"/>
      <c r="D47" s="25"/>
      <c r="E47" s="26"/>
      <c r="F47" s="27"/>
      <c r="G47" s="172" t="str">
        <f t="shared" si="12"/>
        <v/>
      </c>
      <c r="H47" s="173" t="str">
        <f t="shared" si="13"/>
        <v/>
      </c>
      <c r="I47" s="174" t="str">
        <f t="shared" si="14"/>
        <v/>
      </c>
    </row>
    <row r="48" spans="1:9" ht="15.75" customHeight="1" x14ac:dyDescent="0.25">
      <c r="A48" s="20"/>
      <c r="B48" s="21"/>
      <c r="C48" s="21"/>
      <c r="D48" s="21"/>
      <c r="E48" s="22"/>
      <c r="F48" s="23"/>
      <c r="G48" s="169" t="str">
        <f t="shared" si="12"/>
        <v/>
      </c>
      <c r="H48" s="170" t="str">
        <f t="shared" si="13"/>
        <v/>
      </c>
      <c r="I48" s="171" t="str">
        <f t="shared" si="14"/>
        <v/>
      </c>
    </row>
    <row r="49" spans="1:9" ht="15.75" customHeight="1" x14ac:dyDescent="0.25">
      <c r="A49" s="24"/>
      <c r="B49" s="25"/>
      <c r="C49" s="25"/>
      <c r="D49" s="25"/>
      <c r="E49" s="26"/>
      <c r="F49" s="27"/>
      <c r="G49" s="172" t="str">
        <f t="shared" si="12"/>
        <v/>
      </c>
      <c r="H49" s="173" t="str">
        <f t="shared" si="13"/>
        <v/>
      </c>
      <c r="I49" s="174" t="str">
        <f t="shared" si="14"/>
        <v/>
      </c>
    </row>
    <row r="50" spans="1:9" ht="15.75" customHeight="1" thickBot="1" x14ac:dyDescent="0.3">
      <c r="A50" s="28"/>
      <c r="B50" s="29"/>
      <c r="C50" s="29"/>
      <c r="D50" s="29"/>
      <c r="E50" s="30"/>
      <c r="F50" s="31"/>
      <c r="G50" s="169" t="str">
        <f t="shared" si="12"/>
        <v/>
      </c>
      <c r="H50" s="170" t="str">
        <f t="shared" si="13"/>
        <v/>
      </c>
      <c r="I50" s="171" t="str">
        <f t="shared" si="14"/>
        <v/>
      </c>
    </row>
    <row r="51" spans="1:9" ht="15.75" customHeight="1" x14ac:dyDescent="0.25">
      <c r="A51" s="24"/>
      <c r="B51" s="25"/>
      <c r="C51" s="25"/>
      <c r="D51" s="25"/>
      <c r="E51" s="26"/>
      <c r="F51" s="32"/>
      <c r="G51" s="172" t="str">
        <f t="shared" si="12"/>
        <v/>
      </c>
      <c r="H51" s="173" t="str">
        <f t="shared" si="13"/>
        <v/>
      </c>
      <c r="I51" s="174" t="str">
        <f t="shared" si="14"/>
        <v/>
      </c>
    </row>
    <row r="52" spans="1:9" ht="15.75" customHeight="1" x14ac:dyDescent="0.25">
      <c r="A52" s="20"/>
      <c r="B52" s="21"/>
      <c r="C52" s="21"/>
      <c r="D52" s="21"/>
      <c r="E52" s="22"/>
      <c r="F52" s="33"/>
      <c r="G52" s="169" t="str">
        <f t="shared" si="12"/>
        <v/>
      </c>
      <c r="H52" s="170" t="str">
        <f t="shared" si="13"/>
        <v/>
      </c>
      <c r="I52" s="171" t="str">
        <f t="shared" si="14"/>
        <v/>
      </c>
    </row>
    <row r="53" spans="1:9" ht="15.75" customHeight="1" x14ac:dyDescent="0.25">
      <c r="A53" s="24"/>
      <c r="B53" s="25"/>
      <c r="C53" s="25"/>
      <c r="D53" s="25"/>
      <c r="E53" s="26"/>
      <c r="F53" s="32"/>
      <c r="G53" s="172" t="str">
        <f t="shared" si="12"/>
        <v/>
      </c>
      <c r="H53" s="173" t="str">
        <f t="shared" si="13"/>
        <v/>
      </c>
      <c r="I53" s="174" t="str">
        <f t="shared" si="14"/>
        <v/>
      </c>
    </row>
    <row r="54" spans="1:9" ht="15.75" customHeight="1" x14ac:dyDescent="0.25">
      <c r="A54" s="20"/>
      <c r="B54" s="21"/>
      <c r="C54" s="21"/>
      <c r="D54" s="21"/>
      <c r="E54" s="22"/>
      <c r="F54" s="33"/>
      <c r="G54" s="169" t="str">
        <f t="shared" si="12"/>
        <v/>
      </c>
      <c r="H54" s="170" t="str">
        <f t="shared" si="13"/>
        <v/>
      </c>
      <c r="I54" s="171" t="str">
        <f t="shared" si="14"/>
        <v/>
      </c>
    </row>
    <row r="55" spans="1:9" ht="15.75" customHeight="1" x14ac:dyDescent="0.25">
      <c r="A55" s="24"/>
      <c r="B55" s="25"/>
      <c r="C55" s="25"/>
      <c r="D55" s="25"/>
      <c r="E55" s="26"/>
      <c r="F55" s="32"/>
      <c r="G55" s="172" t="str">
        <f t="shared" si="12"/>
        <v/>
      </c>
      <c r="H55" s="173" t="str">
        <f t="shared" si="13"/>
        <v/>
      </c>
      <c r="I55" s="174" t="str">
        <f t="shared" si="14"/>
        <v/>
      </c>
    </row>
    <row r="56" spans="1:9" ht="15.75" customHeight="1" x14ac:dyDescent="0.25">
      <c r="A56" s="20"/>
      <c r="B56" s="21"/>
      <c r="C56" s="21"/>
      <c r="D56" s="21"/>
      <c r="E56" s="22"/>
      <c r="F56" s="33"/>
      <c r="G56" s="169" t="str">
        <f t="shared" si="12"/>
        <v/>
      </c>
      <c r="H56" s="170" t="str">
        <f t="shared" si="13"/>
        <v/>
      </c>
      <c r="I56" s="171" t="str">
        <f t="shared" si="14"/>
        <v/>
      </c>
    </row>
    <row r="57" spans="1:9" ht="15.75" customHeight="1" x14ac:dyDescent="0.25">
      <c r="A57" s="24"/>
      <c r="B57" s="25"/>
      <c r="C57" s="25"/>
      <c r="D57" s="25"/>
      <c r="E57" s="26"/>
      <c r="F57" s="32"/>
      <c r="G57" s="172" t="str">
        <f t="shared" si="12"/>
        <v/>
      </c>
      <c r="H57" s="173" t="str">
        <f t="shared" si="13"/>
        <v/>
      </c>
      <c r="I57" s="174" t="str">
        <f t="shared" si="14"/>
        <v/>
      </c>
    </row>
    <row r="58" spans="1:9" ht="15.75" customHeight="1" x14ac:dyDescent="0.25">
      <c r="A58" s="20"/>
      <c r="B58" s="21"/>
      <c r="C58" s="21"/>
      <c r="D58" s="21"/>
      <c r="E58" s="22"/>
      <c r="F58" s="33"/>
      <c r="G58" s="169" t="str">
        <f t="shared" si="12"/>
        <v/>
      </c>
      <c r="H58" s="170" t="str">
        <f t="shared" si="13"/>
        <v/>
      </c>
      <c r="I58" s="171" t="str">
        <f t="shared" si="14"/>
        <v/>
      </c>
    </row>
    <row r="59" spans="1:9" ht="15.75" customHeight="1" x14ac:dyDescent="0.25">
      <c r="A59" s="24"/>
      <c r="B59" s="25"/>
      <c r="C59" s="25"/>
      <c r="D59" s="25"/>
      <c r="E59" s="26"/>
      <c r="F59" s="32"/>
      <c r="G59" s="172" t="str">
        <f t="shared" si="12"/>
        <v/>
      </c>
      <c r="H59" s="173" t="str">
        <f t="shared" si="13"/>
        <v/>
      </c>
      <c r="I59" s="174" t="str">
        <f t="shared" si="14"/>
        <v/>
      </c>
    </row>
    <row r="60" spans="1:9" ht="15.75" customHeight="1" x14ac:dyDescent="0.25">
      <c r="A60" s="20"/>
      <c r="B60" s="21"/>
      <c r="C60" s="21"/>
      <c r="D60" s="21"/>
      <c r="E60" s="22"/>
      <c r="F60" s="33"/>
      <c r="G60" s="169" t="str">
        <f t="shared" si="12"/>
        <v/>
      </c>
      <c r="H60" s="170" t="str">
        <f t="shared" si="13"/>
        <v/>
      </c>
      <c r="I60" s="171" t="str">
        <f t="shared" si="14"/>
        <v/>
      </c>
    </row>
    <row r="61" spans="1:9" ht="15.75" customHeight="1" x14ac:dyDescent="0.25">
      <c r="A61" s="24"/>
      <c r="B61" s="25"/>
      <c r="C61" s="25"/>
      <c r="D61" s="25"/>
      <c r="E61" s="26"/>
      <c r="F61" s="32"/>
      <c r="G61" s="172" t="str">
        <f t="shared" si="12"/>
        <v/>
      </c>
      <c r="H61" s="173" t="str">
        <f t="shared" si="13"/>
        <v/>
      </c>
      <c r="I61" s="174" t="str">
        <f t="shared" si="14"/>
        <v/>
      </c>
    </row>
    <row r="62" spans="1:9" ht="15.75" customHeight="1" x14ac:dyDescent="0.25">
      <c r="A62" s="20"/>
      <c r="B62" s="21"/>
      <c r="C62" s="21"/>
      <c r="D62" s="21"/>
      <c r="E62" s="22"/>
      <c r="F62" s="33"/>
      <c r="G62" s="169" t="str">
        <f t="shared" si="12"/>
        <v/>
      </c>
      <c r="H62" s="170" t="str">
        <f t="shared" si="13"/>
        <v/>
      </c>
      <c r="I62" s="171" t="str">
        <f t="shared" si="14"/>
        <v/>
      </c>
    </row>
    <row r="63" spans="1:9" ht="15.75" customHeight="1" x14ac:dyDescent="0.25">
      <c r="A63" s="24"/>
      <c r="B63" s="25"/>
      <c r="C63" s="25"/>
      <c r="D63" s="25"/>
      <c r="E63" s="26"/>
      <c r="F63" s="32"/>
      <c r="G63" s="172" t="str">
        <f t="shared" si="12"/>
        <v/>
      </c>
      <c r="H63" s="173" t="str">
        <f t="shared" si="13"/>
        <v/>
      </c>
      <c r="I63" s="174" t="str">
        <f t="shared" si="14"/>
        <v/>
      </c>
    </row>
    <row r="64" spans="1:9" ht="15.75" customHeight="1" x14ac:dyDescent="0.25">
      <c r="A64" s="20"/>
      <c r="B64" s="21"/>
      <c r="C64" s="21"/>
      <c r="D64" s="21"/>
      <c r="E64" s="22"/>
      <c r="F64" s="33"/>
      <c r="G64" s="169" t="str">
        <f t="shared" si="12"/>
        <v/>
      </c>
      <c r="H64" s="170" t="str">
        <f t="shared" si="13"/>
        <v/>
      </c>
      <c r="I64" s="171" t="str">
        <f t="shared" si="14"/>
        <v/>
      </c>
    </row>
    <row r="65" spans="1:9" ht="15.75" customHeight="1" x14ac:dyDescent="0.25">
      <c r="A65" s="24"/>
      <c r="B65" s="25"/>
      <c r="C65" s="25"/>
      <c r="D65" s="25"/>
      <c r="E65" s="26"/>
      <c r="F65" s="32"/>
      <c r="G65" s="172" t="str">
        <f t="shared" si="12"/>
        <v/>
      </c>
      <c r="H65" s="173" t="str">
        <f t="shared" si="13"/>
        <v/>
      </c>
      <c r="I65" s="174" t="str">
        <f t="shared" si="14"/>
        <v/>
      </c>
    </row>
    <row r="66" spans="1:9" ht="15.75" customHeight="1" x14ac:dyDescent="0.25">
      <c r="A66" s="20"/>
      <c r="B66" s="21"/>
      <c r="C66" s="21"/>
      <c r="D66" s="21"/>
      <c r="E66" s="22"/>
      <c r="F66" s="33"/>
      <c r="G66" s="169" t="str">
        <f t="shared" si="12"/>
        <v/>
      </c>
      <c r="H66" s="170" t="str">
        <f t="shared" si="13"/>
        <v/>
      </c>
      <c r="I66" s="171" t="str">
        <f t="shared" si="14"/>
        <v/>
      </c>
    </row>
    <row r="67" spans="1:9" ht="15.75" customHeight="1" x14ac:dyDescent="0.25">
      <c r="A67" s="24"/>
      <c r="B67" s="25"/>
      <c r="C67" s="25"/>
      <c r="D67" s="25"/>
      <c r="E67" s="26"/>
      <c r="F67" s="32"/>
      <c r="G67" s="172" t="str">
        <f t="shared" si="12"/>
        <v/>
      </c>
      <c r="H67" s="173" t="str">
        <f t="shared" si="13"/>
        <v/>
      </c>
      <c r="I67" s="174" t="str">
        <f t="shared" si="14"/>
        <v/>
      </c>
    </row>
    <row r="68" spans="1:9" ht="15.75" customHeight="1" x14ac:dyDescent="0.25">
      <c r="A68" s="20"/>
      <c r="B68" s="21"/>
      <c r="C68" s="21"/>
      <c r="D68" s="21"/>
      <c r="E68" s="22"/>
      <c r="F68" s="33"/>
      <c r="G68" s="169" t="str">
        <f t="shared" si="12"/>
        <v/>
      </c>
      <c r="H68" s="170" t="str">
        <f t="shared" si="13"/>
        <v/>
      </c>
      <c r="I68" s="171" t="str">
        <f t="shared" si="14"/>
        <v/>
      </c>
    </row>
    <row r="69" spans="1:9" ht="15.75" customHeight="1" x14ac:dyDescent="0.25">
      <c r="A69" s="24"/>
      <c r="B69" s="25"/>
      <c r="C69" s="25"/>
      <c r="D69" s="25"/>
      <c r="E69" s="26"/>
      <c r="F69" s="32"/>
      <c r="G69" s="172" t="str">
        <f t="shared" si="12"/>
        <v/>
      </c>
      <c r="H69" s="173" t="str">
        <f t="shared" si="13"/>
        <v/>
      </c>
      <c r="I69" s="174" t="str">
        <f t="shared" si="14"/>
        <v/>
      </c>
    </row>
    <row r="70" spans="1:9" ht="15.75" customHeight="1" x14ac:dyDescent="0.25">
      <c r="A70" s="20"/>
      <c r="B70" s="21"/>
      <c r="C70" s="21"/>
      <c r="D70" s="21"/>
      <c r="E70" s="22"/>
      <c r="F70" s="33"/>
      <c r="G70" s="169" t="str">
        <f t="shared" si="12"/>
        <v/>
      </c>
      <c r="H70" s="170" t="str">
        <f t="shared" si="13"/>
        <v/>
      </c>
      <c r="I70" s="171" t="str">
        <f t="shared" si="14"/>
        <v/>
      </c>
    </row>
    <row r="71" spans="1:9" ht="15.75" customHeight="1" x14ac:dyDescent="0.25">
      <c r="A71" s="24"/>
      <c r="B71" s="25"/>
      <c r="C71" s="25"/>
      <c r="D71" s="25"/>
      <c r="E71" s="26"/>
      <c r="F71" s="32"/>
      <c r="G71" s="172" t="str">
        <f t="shared" si="12"/>
        <v/>
      </c>
      <c r="H71" s="173" t="str">
        <f t="shared" si="13"/>
        <v/>
      </c>
      <c r="I71" s="174" t="str">
        <f t="shared" si="14"/>
        <v/>
      </c>
    </row>
    <row r="72" spans="1:9" ht="15.75" customHeight="1" x14ac:dyDescent="0.25">
      <c r="A72" s="20"/>
      <c r="B72" s="21"/>
      <c r="C72" s="21"/>
      <c r="D72" s="21"/>
      <c r="E72" s="22"/>
      <c r="F72" s="33"/>
      <c r="G72" s="169" t="str">
        <f t="shared" si="12"/>
        <v/>
      </c>
      <c r="H72" s="170" t="str">
        <f t="shared" si="13"/>
        <v/>
      </c>
      <c r="I72" s="171" t="str">
        <f t="shared" si="14"/>
        <v/>
      </c>
    </row>
    <row r="73" spans="1:9" ht="15.75" customHeight="1" x14ac:dyDescent="0.25">
      <c r="A73" s="24"/>
      <c r="B73" s="25"/>
      <c r="C73" s="25"/>
      <c r="D73" s="25"/>
      <c r="E73" s="26"/>
      <c r="F73" s="32"/>
      <c r="G73" s="172" t="str">
        <f t="shared" si="12"/>
        <v/>
      </c>
      <c r="H73" s="173" t="str">
        <f t="shared" si="13"/>
        <v/>
      </c>
      <c r="I73" s="174" t="str">
        <f t="shared" si="14"/>
        <v/>
      </c>
    </row>
    <row r="74" spans="1:9" ht="15.75" customHeight="1" x14ac:dyDescent="0.25">
      <c r="A74" s="20"/>
      <c r="B74" s="21"/>
      <c r="C74" s="21"/>
      <c r="D74" s="21"/>
      <c r="E74" s="22"/>
      <c r="F74" s="33"/>
      <c r="G74" s="169" t="str">
        <f t="shared" si="12"/>
        <v/>
      </c>
      <c r="H74" s="170" t="str">
        <f t="shared" si="13"/>
        <v/>
      </c>
      <c r="I74" s="171" t="str">
        <f t="shared" si="14"/>
        <v/>
      </c>
    </row>
    <row r="75" spans="1:9" ht="15.75" customHeight="1" x14ac:dyDescent="0.25">
      <c r="A75" s="24"/>
      <c r="B75" s="25"/>
      <c r="C75" s="25"/>
      <c r="D75" s="25"/>
      <c r="E75" s="26"/>
      <c r="F75" s="32"/>
      <c r="G75" s="172" t="str">
        <f t="shared" si="12"/>
        <v/>
      </c>
      <c r="H75" s="173" t="str">
        <f t="shared" si="13"/>
        <v/>
      </c>
      <c r="I75" s="174" t="str">
        <f t="shared" si="14"/>
        <v/>
      </c>
    </row>
    <row r="76" spans="1:9" ht="15.75" customHeight="1" x14ac:dyDescent="0.25">
      <c r="A76" s="20"/>
      <c r="B76" s="21"/>
      <c r="C76" s="21"/>
      <c r="D76" s="21"/>
      <c r="E76" s="22"/>
      <c r="F76" s="33"/>
      <c r="G76" s="169" t="str">
        <f t="shared" si="12"/>
        <v/>
      </c>
      <c r="H76" s="170" t="str">
        <f t="shared" si="13"/>
        <v/>
      </c>
      <c r="I76" s="171" t="str">
        <f t="shared" si="14"/>
        <v/>
      </c>
    </row>
    <row r="77" spans="1:9" ht="15.75" customHeight="1" x14ac:dyDescent="0.25">
      <c r="A77" s="24"/>
      <c r="B77" s="25"/>
      <c r="C77" s="25"/>
      <c r="D77" s="25"/>
      <c r="E77" s="26"/>
      <c r="F77" s="32"/>
      <c r="G77" s="172" t="str">
        <f t="shared" si="12"/>
        <v/>
      </c>
      <c r="H77" s="173" t="str">
        <f t="shared" si="13"/>
        <v/>
      </c>
      <c r="I77" s="174" t="str">
        <f t="shared" si="14"/>
        <v/>
      </c>
    </row>
    <row r="78" spans="1:9" ht="15.75" customHeight="1" x14ac:dyDescent="0.25">
      <c r="A78" s="20"/>
      <c r="B78" s="21"/>
      <c r="C78" s="21"/>
      <c r="D78" s="21"/>
      <c r="E78" s="22"/>
      <c r="F78" s="33"/>
      <c r="G78" s="169" t="str">
        <f t="shared" si="12"/>
        <v/>
      </c>
      <c r="H78" s="170" t="str">
        <f t="shared" si="13"/>
        <v/>
      </c>
      <c r="I78" s="171" t="str">
        <f t="shared" si="14"/>
        <v/>
      </c>
    </row>
    <row r="79" spans="1:9" ht="15.75" customHeight="1" x14ac:dyDescent="0.25">
      <c r="A79" s="24"/>
      <c r="B79" s="25"/>
      <c r="C79" s="25"/>
      <c r="D79" s="25"/>
      <c r="E79" s="26"/>
      <c r="F79" s="32"/>
      <c r="G79" s="172" t="str">
        <f t="shared" si="12"/>
        <v/>
      </c>
      <c r="H79" s="173" t="str">
        <f t="shared" si="13"/>
        <v/>
      </c>
      <c r="I79" s="174" t="str">
        <f t="shared" si="14"/>
        <v/>
      </c>
    </row>
    <row r="80" spans="1:9" ht="15.75" customHeight="1" x14ac:dyDescent="0.25">
      <c r="A80" s="20"/>
      <c r="B80" s="21"/>
      <c r="C80" s="21"/>
      <c r="D80" s="21"/>
      <c r="E80" s="22"/>
      <c r="F80" s="33"/>
      <c r="G80" s="169" t="str">
        <f t="shared" si="12"/>
        <v/>
      </c>
      <c r="H80" s="170" t="str">
        <f t="shared" si="13"/>
        <v/>
      </c>
      <c r="I80" s="171" t="str">
        <f t="shared" si="14"/>
        <v/>
      </c>
    </row>
    <row r="81" spans="1:9" ht="15.75" customHeight="1" x14ac:dyDescent="0.25">
      <c r="A81" s="24"/>
      <c r="B81" s="25"/>
      <c r="C81" s="25"/>
      <c r="D81" s="25"/>
      <c r="E81" s="26"/>
      <c r="F81" s="32"/>
      <c r="G81" s="172" t="str">
        <f t="shared" si="12"/>
        <v/>
      </c>
      <c r="H81" s="173" t="str">
        <f t="shared" si="13"/>
        <v/>
      </c>
      <c r="I81" s="174" t="str">
        <f t="shared" si="14"/>
        <v/>
      </c>
    </row>
    <row r="82" spans="1:9" ht="15.75" customHeight="1" x14ac:dyDescent="0.25">
      <c r="A82" s="20"/>
      <c r="B82" s="21"/>
      <c r="C82" s="21"/>
      <c r="D82" s="21"/>
      <c r="E82" s="22"/>
      <c r="F82" s="33"/>
      <c r="G82" s="169" t="str">
        <f t="shared" si="12"/>
        <v/>
      </c>
      <c r="H82" s="170" t="str">
        <f t="shared" si="13"/>
        <v/>
      </c>
      <c r="I82" s="171" t="str">
        <f t="shared" si="14"/>
        <v/>
      </c>
    </row>
    <row r="83" spans="1:9" ht="15.75" customHeight="1" x14ac:dyDescent="0.25">
      <c r="A83" s="24"/>
      <c r="B83" s="25"/>
      <c r="C83" s="25"/>
      <c r="D83" s="25"/>
      <c r="E83" s="26"/>
      <c r="F83" s="32"/>
      <c r="G83" s="172" t="str">
        <f t="shared" si="12"/>
        <v/>
      </c>
      <c r="H83" s="173" t="str">
        <f t="shared" si="13"/>
        <v/>
      </c>
      <c r="I83" s="174" t="str">
        <f t="shared" si="14"/>
        <v/>
      </c>
    </row>
    <row r="84" spans="1:9" ht="15.75" customHeight="1" x14ac:dyDescent="0.25">
      <c r="A84" s="20"/>
      <c r="B84" s="21"/>
      <c r="C84" s="21"/>
      <c r="D84" s="21"/>
      <c r="E84" s="22"/>
      <c r="F84" s="33"/>
      <c r="G84" s="169" t="str">
        <f t="shared" si="12"/>
        <v/>
      </c>
      <c r="H84" s="170" t="str">
        <f t="shared" si="13"/>
        <v/>
      </c>
      <c r="I84" s="171" t="str">
        <f t="shared" si="14"/>
        <v/>
      </c>
    </row>
    <row r="85" spans="1:9" ht="15.75" customHeight="1" x14ac:dyDescent="0.25">
      <c r="A85" s="24"/>
      <c r="B85" s="25"/>
      <c r="C85" s="25"/>
      <c r="D85" s="25"/>
      <c r="E85" s="26"/>
      <c r="F85" s="32"/>
      <c r="G85" s="172" t="str">
        <f t="shared" si="12"/>
        <v/>
      </c>
      <c r="H85" s="173" t="str">
        <f t="shared" si="13"/>
        <v/>
      </c>
      <c r="I85" s="174" t="str">
        <f t="shared" si="14"/>
        <v/>
      </c>
    </row>
    <row r="86" spans="1:9" ht="15.75" customHeight="1" x14ac:dyDescent="0.25">
      <c r="A86" s="20"/>
      <c r="B86" s="21"/>
      <c r="C86" s="21"/>
      <c r="D86" s="21"/>
      <c r="E86" s="22"/>
      <c r="F86" s="33"/>
      <c r="G86" s="169" t="str">
        <f t="shared" si="12"/>
        <v/>
      </c>
      <c r="H86" s="170" t="str">
        <f t="shared" si="13"/>
        <v/>
      </c>
      <c r="I86" s="171" t="str">
        <f t="shared" si="14"/>
        <v/>
      </c>
    </row>
    <row r="87" spans="1:9" ht="15.75" customHeight="1" x14ac:dyDescent="0.25">
      <c r="A87" s="24"/>
      <c r="B87" s="25"/>
      <c r="C87" s="25"/>
      <c r="D87" s="25"/>
      <c r="E87" s="26"/>
      <c r="F87" s="32"/>
      <c r="G87" s="172" t="str">
        <f t="shared" si="12"/>
        <v/>
      </c>
      <c r="H87" s="173" t="str">
        <f t="shared" si="13"/>
        <v/>
      </c>
      <c r="I87" s="174" t="str">
        <f t="shared" si="14"/>
        <v/>
      </c>
    </row>
    <row r="88" spans="1:9" ht="15.75" customHeight="1" x14ac:dyDescent="0.25">
      <c r="A88" s="20"/>
      <c r="B88" s="21"/>
      <c r="C88" s="21"/>
      <c r="D88" s="21"/>
      <c r="E88" s="22"/>
      <c r="F88" s="33"/>
      <c r="G88" s="169" t="str">
        <f t="shared" si="12"/>
        <v/>
      </c>
      <c r="H88" s="170" t="str">
        <f t="shared" si="13"/>
        <v/>
      </c>
      <c r="I88" s="171" t="str">
        <f t="shared" si="14"/>
        <v/>
      </c>
    </row>
    <row r="89" spans="1:9" ht="15.75" customHeight="1" x14ac:dyDescent="0.25">
      <c r="A89" s="24"/>
      <c r="B89" s="25"/>
      <c r="C89" s="25"/>
      <c r="D89" s="25"/>
      <c r="E89" s="26"/>
      <c r="F89" s="32"/>
      <c r="G89" s="172" t="str">
        <f t="shared" si="12"/>
        <v/>
      </c>
      <c r="H89" s="173" t="str">
        <f t="shared" si="13"/>
        <v/>
      </c>
      <c r="I89" s="174" t="str">
        <f t="shared" si="14"/>
        <v/>
      </c>
    </row>
    <row r="90" spans="1:9" ht="15.75" customHeight="1" x14ac:dyDescent="0.25">
      <c r="A90" s="20"/>
      <c r="B90" s="21"/>
      <c r="C90" s="21"/>
      <c r="D90" s="21"/>
      <c r="E90" s="22"/>
      <c r="F90" s="33"/>
      <c r="G90" s="169" t="str">
        <f t="shared" ref="G90:G153" si="15">IF(ISERROR(495/(1.29579-0.35004*(LOG10(D90+E90-C90))+0.221*(LOG10(B90)))-450),"",IF($B$4="masculino",495/(1.0324-0.19077*(LOG10(D90-C90))+0.15456*(LOG10(B90)))-450+2,495/(1.29579-0.35004*(LOG10(D90+E90-C90))+0.221*(LOG10(B90)))-450)/100)</f>
        <v/>
      </c>
      <c r="H90" s="170" t="str">
        <f t="shared" ref="H90:H153" si="16">IF(ISERROR(495/(1.29579-0.35004*(LOG10(D90+E90-C90))+0.221*(LOG10(B90)))-450),"",(1-G90)*F90)</f>
        <v/>
      </c>
      <c r="I90" s="171" t="str">
        <f t="shared" ref="I90:I153" si="17">IF(ISERROR(495/(1.29579-0.35004*(LOG10(D90+E90-C90))+0.221*(LOG10(B90)))-450),"",F90*G90)</f>
        <v/>
      </c>
    </row>
    <row r="91" spans="1:9" ht="15.75" customHeight="1" x14ac:dyDescent="0.25">
      <c r="A91" s="24"/>
      <c r="B91" s="25"/>
      <c r="C91" s="25"/>
      <c r="D91" s="25"/>
      <c r="E91" s="26"/>
      <c r="F91" s="32"/>
      <c r="G91" s="172" t="str">
        <f t="shared" si="15"/>
        <v/>
      </c>
      <c r="H91" s="173" t="str">
        <f t="shared" si="16"/>
        <v/>
      </c>
      <c r="I91" s="174" t="str">
        <f t="shared" si="17"/>
        <v/>
      </c>
    </row>
    <row r="92" spans="1:9" ht="15.75" customHeight="1" x14ac:dyDescent="0.25">
      <c r="A92" s="20"/>
      <c r="B92" s="21"/>
      <c r="C92" s="21"/>
      <c r="D92" s="21"/>
      <c r="E92" s="22"/>
      <c r="F92" s="33"/>
      <c r="G92" s="169" t="str">
        <f t="shared" si="15"/>
        <v/>
      </c>
      <c r="H92" s="170" t="str">
        <f t="shared" si="16"/>
        <v/>
      </c>
      <c r="I92" s="171" t="str">
        <f t="shared" si="17"/>
        <v/>
      </c>
    </row>
    <row r="93" spans="1:9" ht="15.75" customHeight="1" x14ac:dyDescent="0.25">
      <c r="A93" s="24"/>
      <c r="B93" s="25"/>
      <c r="C93" s="25"/>
      <c r="D93" s="25"/>
      <c r="E93" s="26"/>
      <c r="F93" s="32"/>
      <c r="G93" s="172" t="str">
        <f t="shared" si="15"/>
        <v/>
      </c>
      <c r="H93" s="173" t="str">
        <f t="shared" si="16"/>
        <v/>
      </c>
      <c r="I93" s="174" t="str">
        <f t="shared" si="17"/>
        <v/>
      </c>
    </row>
    <row r="94" spans="1:9" ht="15.75" customHeight="1" x14ac:dyDescent="0.25">
      <c r="A94" s="20"/>
      <c r="B94" s="21"/>
      <c r="C94" s="21"/>
      <c r="D94" s="21"/>
      <c r="E94" s="22"/>
      <c r="F94" s="33"/>
      <c r="G94" s="169" t="str">
        <f t="shared" si="15"/>
        <v/>
      </c>
      <c r="H94" s="170" t="str">
        <f t="shared" si="16"/>
        <v/>
      </c>
      <c r="I94" s="171" t="str">
        <f t="shared" si="17"/>
        <v/>
      </c>
    </row>
    <row r="95" spans="1:9" ht="15.75" customHeight="1" x14ac:dyDescent="0.25">
      <c r="A95" s="24"/>
      <c r="B95" s="25"/>
      <c r="C95" s="25"/>
      <c r="D95" s="25"/>
      <c r="E95" s="26"/>
      <c r="F95" s="32"/>
      <c r="G95" s="172" t="str">
        <f t="shared" si="15"/>
        <v/>
      </c>
      <c r="H95" s="173" t="str">
        <f t="shared" si="16"/>
        <v/>
      </c>
      <c r="I95" s="174" t="str">
        <f t="shared" si="17"/>
        <v/>
      </c>
    </row>
    <row r="96" spans="1:9" ht="15.75" customHeight="1" x14ac:dyDescent="0.25">
      <c r="A96" s="20"/>
      <c r="B96" s="21"/>
      <c r="C96" s="21"/>
      <c r="D96" s="21"/>
      <c r="E96" s="22"/>
      <c r="F96" s="33"/>
      <c r="G96" s="169" t="str">
        <f t="shared" si="15"/>
        <v/>
      </c>
      <c r="H96" s="170" t="str">
        <f t="shared" si="16"/>
        <v/>
      </c>
      <c r="I96" s="171" t="str">
        <f t="shared" si="17"/>
        <v/>
      </c>
    </row>
    <row r="97" spans="1:9" ht="15.75" customHeight="1" x14ac:dyDescent="0.25">
      <c r="A97" s="24"/>
      <c r="B97" s="25"/>
      <c r="C97" s="25"/>
      <c r="D97" s="25"/>
      <c r="E97" s="26"/>
      <c r="F97" s="32"/>
      <c r="G97" s="172" t="str">
        <f t="shared" si="15"/>
        <v/>
      </c>
      <c r="H97" s="173" t="str">
        <f t="shared" si="16"/>
        <v/>
      </c>
      <c r="I97" s="174" t="str">
        <f t="shared" si="17"/>
        <v/>
      </c>
    </row>
    <row r="98" spans="1:9" ht="15.75" customHeight="1" x14ac:dyDescent="0.25">
      <c r="A98" s="20"/>
      <c r="B98" s="21"/>
      <c r="C98" s="21"/>
      <c r="D98" s="21"/>
      <c r="E98" s="22"/>
      <c r="F98" s="33"/>
      <c r="G98" s="169" t="str">
        <f t="shared" si="15"/>
        <v/>
      </c>
      <c r="H98" s="170" t="str">
        <f t="shared" si="16"/>
        <v/>
      </c>
      <c r="I98" s="171" t="str">
        <f t="shared" si="17"/>
        <v/>
      </c>
    </row>
    <row r="99" spans="1:9" ht="15.75" customHeight="1" x14ac:dyDescent="0.25">
      <c r="A99" s="24"/>
      <c r="B99" s="25"/>
      <c r="C99" s="25"/>
      <c r="D99" s="25"/>
      <c r="E99" s="26"/>
      <c r="F99" s="32"/>
      <c r="G99" s="172" t="str">
        <f t="shared" si="15"/>
        <v/>
      </c>
      <c r="H99" s="173" t="str">
        <f t="shared" si="16"/>
        <v/>
      </c>
      <c r="I99" s="174" t="str">
        <f t="shared" si="17"/>
        <v/>
      </c>
    </row>
    <row r="100" spans="1:9" ht="15.75" customHeight="1" x14ac:dyDescent="0.25">
      <c r="A100" s="20"/>
      <c r="B100" s="21"/>
      <c r="C100" s="21"/>
      <c r="D100" s="21"/>
      <c r="E100" s="22"/>
      <c r="F100" s="33"/>
      <c r="G100" s="169" t="str">
        <f t="shared" si="15"/>
        <v/>
      </c>
      <c r="H100" s="170" t="str">
        <f t="shared" si="16"/>
        <v/>
      </c>
      <c r="I100" s="171" t="str">
        <f t="shared" si="17"/>
        <v/>
      </c>
    </row>
    <row r="101" spans="1:9" ht="15.75" customHeight="1" x14ac:dyDescent="0.25">
      <c r="A101" s="24"/>
      <c r="B101" s="25"/>
      <c r="C101" s="25"/>
      <c r="D101" s="25"/>
      <c r="E101" s="26"/>
      <c r="F101" s="32"/>
      <c r="G101" s="172" t="str">
        <f t="shared" si="15"/>
        <v/>
      </c>
      <c r="H101" s="173" t="str">
        <f t="shared" si="16"/>
        <v/>
      </c>
      <c r="I101" s="174" t="str">
        <f t="shared" si="17"/>
        <v/>
      </c>
    </row>
    <row r="102" spans="1:9" ht="15.75" customHeight="1" x14ac:dyDescent="0.25">
      <c r="A102" s="20"/>
      <c r="B102" s="21"/>
      <c r="C102" s="21"/>
      <c r="D102" s="21"/>
      <c r="E102" s="22"/>
      <c r="F102" s="33"/>
      <c r="G102" s="169" t="str">
        <f t="shared" si="15"/>
        <v/>
      </c>
      <c r="H102" s="170" t="str">
        <f t="shared" si="16"/>
        <v/>
      </c>
      <c r="I102" s="171" t="str">
        <f t="shared" si="17"/>
        <v/>
      </c>
    </row>
    <row r="103" spans="1:9" ht="15.75" customHeight="1" x14ac:dyDescent="0.25">
      <c r="A103" s="24"/>
      <c r="B103" s="25"/>
      <c r="C103" s="25"/>
      <c r="D103" s="25"/>
      <c r="E103" s="26"/>
      <c r="F103" s="32"/>
      <c r="G103" s="172" t="str">
        <f t="shared" si="15"/>
        <v/>
      </c>
      <c r="H103" s="173" t="str">
        <f t="shared" si="16"/>
        <v/>
      </c>
      <c r="I103" s="174" t="str">
        <f t="shared" si="17"/>
        <v/>
      </c>
    </row>
    <row r="104" spans="1:9" ht="15.75" customHeight="1" x14ac:dyDescent="0.25">
      <c r="A104" s="20"/>
      <c r="B104" s="21"/>
      <c r="C104" s="21"/>
      <c r="D104" s="21"/>
      <c r="E104" s="22"/>
      <c r="F104" s="33"/>
      <c r="G104" s="169" t="str">
        <f t="shared" si="15"/>
        <v/>
      </c>
      <c r="H104" s="170" t="str">
        <f t="shared" si="16"/>
        <v/>
      </c>
      <c r="I104" s="171" t="str">
        <f t="shared" si="17"/>
        <v/>
      </c>
    </row>
    <row r="105" spans="1:9" ht="15.75" customHeight="1" x14ac:dyDescent="0.25">
      <c r="A105" s="24"/>
      <c r="B105" s="25"/>
      <c r="C105" s="25"/>
      <c r="D105" s="25"/>
      <c r="E105" s="26"/>
      <c r="F105" s="32"/>
      <c r="G105" s="172" t="str">
        <f t="shared" si="15"/>
        <v/>
      </c>
      <c r="H105" s="173" t="str">
        <f t="shared" si="16"/>
        <v/>
      </c>
      <c r="I105" s="174" t="str">
        <f t="shared" si="17"/>
        <v/>
      </c>
    </row>
    <row r="106" spans="1:9" ht="15.75" customHeight="1" x14ac:dyDescent="0.25">
      <c r="A106" s="20"/>
      <c r="B106" s="21"/>
      <c r="C106" s="21"/>
      <c r="D106" s="21"/>
      <c r="E106" s="22"/>
      <c r="F106" s="33"/>
      <c r="G106" s="169" t="str">
        <f t="shared" si="15"/>
        <v/>
      </c>
      <c r="H106" s="170" t="str">
        <f t="shared" si="16"/>
        <v/>
      </c>
      <c r="I106" s="171" t="str">
        <f t="shared" si="17"/>
        <v/>
      </c>
    </row>
    <row r="107" spans="1:9" ht="15.75" customHeight="1" x14ac:dyDescent="0.25">
      <c r="A107" s="24"/>
      <c r="B107" s="25"/>
      <c r="C107" s="25"/>
      <c r="D107" s="25"/>
      <c r="E107" s="26"/>
      <c r="F107" s="32"/>
      <c r="G107" s="172" t="str">
        <f t="shared" si="15"/>
        <v/>
      </c>
      <c r="H107" s="173" t="str">
        <f t="shared" si="16"/>
        <v/>
      </c>
      <c r="I107" s="174" t="str">
        <f t="shared" si="17"/>
        <v/>
      </c>
    </row>
    <row r="108" spans="1:9" ht="15.75" customHeight="1" x14ac:dyDescent="0.25">
      <c r="A108" s="20"/>
      <c r="B108" s="21"/>
      <c r="C108" s="21"/>
      <c r="D108" s="21"/>
      <c r="E108" s="22"/>
      <c r="F108" s="33"/>
      <c r="G108" s="169" t="str">
        <f t="shared" si="15"/>
        <v/>
      </c>
      <c r="H108" s="170" t="str">
        <f t="shared" si="16"/>
        <v/>
      </c>
      <c r="I108" s="171" t="str">
        <f t="shared" si="17"/>
        <v/>
      </c>
    </row>
    <row r="109" spans="1:9" ht="15.75" customHeight="1" x14ac:dyDescent="0.25">
      <c r="A109" s="24"/>
      <c r="B109" s="25"/>
      <c r="C109" s="25"/>
      <c r="D109" s="25"/>
      <c r="E109" s="26"/>
      <c r="F109" s="32"/>
      <c r="G109" s="172" t="str">
        <f t="shared" si="15"/>
        <v/>
      </c>
      <c r="H109" s="173" t="str">
        <f t="shared" si="16"/>
        <v/>
      </c>
      <c r="I109" s="174" t="str">
        <f t="shared" si="17"/>
        <v/>
      </c>
    </row>
    <row r="110" spans="1:9" ht="15.75" customHeight="1" x14ac:dyDescent="0.25">
      <c r="A110" s="20"/>
      <c r="B110" s="21"/>
      <c r="C110" s="21"/>
      <c r="D110" s="21"/>
      <c r="E110" s="22"/>
      <c r="F110" s="33"/>
      <c r="G110" s="169" t="str">
        <f t="shared" si="15"/>
        <v/>
      </c>
      <c r="H110" s="170" t="str">
        <f t="shared" si="16"/>
        <v/>
      </c>
      <c r="I110" s="171" t="str">
        <f t="shared" si="17"/>
        <v/>
      </c>
    </row>
    <row r="111" spans="1:9" ht="15.75" customHeight="1" x14ac:dyDescent="0.25">
      <c r="A111" s="24"/>
      <c r="B111" s="25"/>
      <c r="C111" s="25"/>
      <c r="D111" s="25"/>
      <c r="E111" s="26"/>
      <c r="F111" s="32"/>
      <c r="G111" s="172" t="str">
        <f t="shared" si="15"/>
        <v/>
      </c>
      <c r="H111" s="173" t="str">
        <f t="shared" si="16"/>
        <v/>
      </c>
      <c r="I111" s="174" t="str">
        <f t="shared" si="17"/>
        <v/>
      </c>
    </row>
    <row r="112" spans="1:9" ht="15.75" customHeight="1" x14ac:dyDescent="0.25">
      <c r="A112" s="20"/>
      <c r="B112" s="21"/>
      <c r="C112" s="21"/>
      <c r="D112" s="21"/>
      <c r="E112" s="22"/>
      <c r="F112" s="33"/>
      <c r="G112" s="169" t="str">
        <f t="shared" si="15"/>
        <v/>
      </c>
      <c r="H112" s="170" t="str">
        <f t="shared" si="16"/>
        <v/>
      </c>
      <c r="I112" s="171" t="str">
        <f t="shared" si="17"/>
        <v/>
      </c>
    </row>
    <row r="113" spans="1:9" ht="15.75" customHeight="1" x14ac:dyDescent="0.25">
      <c r="A113" s="24"/>
      <c r="B113" s="25"/>
      <c r="C113" s="25"/>
      <c r="D113" s="25"/>
      <c r="E113" s="26"/>
      <c r="F113" s="32"/>
      <c r="G113" s="172" t="str">
        <f t="shared" si="15"/>
        <v/>
      </c>
      <c r="H113" s="173" t="str">
        <f t="shared" si="16"/>
        <v/>
      </c>
      <c r="I113" s="174" t="str">
        <f t="shared" si="17"/>
        <v/>
      </c>
    </row>
    <row r="114" spans="1:9" ht="15.75" customHeight="1" x14ac:dyDescent="0.25">
      <c r="A114" s="20"/>
      <c r="B114" s="21"/>
      <c r="C114" s="21"/>
      <c r="D114" s="21"/>
      <c r="E114" s="22"/>
      <c r="F114" s="33"/>
      <c r="G114" s="169" t="str">
        <f t="shared" si="15"/>
        <v/>
      </c>
      <c r="H114" s="170" t="str">
        <f t="shared" si="16"/>
        <v/>
      </c>
      <c r="I114" s="171" t="str">
        <f t="shared" si="17"/>
        <v/>
      </c>
    </row>
    <row r="115" spans="1:9" ht="15.75" customHeight="1" x14ac:dyDescent="0.25">
      <c r="A115" s="24"/>
      <c r="B115" s="25"/>
      <c r="C115" s="25"/>
      <c r="D115" s="25"/>
      <c r="E115" s="26"/>
      <c r="F115" s="32"/>
      <c r="G115" s="172" t="str">
        <f t="shared" si="15"/>
        <v/>
      </c>
      <c r="H115" s="173" t="str">
        <f t="shared" si="16"/>
        <v/>
      </c>
      <c r="I115" s="174" t="str">
        <f t="shared" si="17"/>
        <v/>
      </c>
    </row>
    <row r="116" spans="1:9" ht="15.75" customHeight="1" x14ac:dyDescent="0.25">
      <c r="A116" s="20"/>
      <c r="B116" s="21"/>
      <c r="C116" s="21"/>
      <c r="D116" s="21"/>
      <c r="E116" s="22"/>
      <c r="F116" s="33"/>
      <c r="G116" s="169" t="str">
        <f t="shared" si="15"/>
        <v/>
      </c>
      <c r="H116" s="170" t="str">
        <f t="shared" si="16"/>
        <v/>
      </c>
      <c r="I116" s="171" t="str">
        <f t="shared" si="17"/>
        <v/>
      </c>
    </row>
    <row r="117" spans="1:9" ht="15.75" customHeight="1" x14ac:dyDescent="0.25">
      <c r="A117" s="24"/>
      <c r="B117" s="25"/>
      <c r="C117" s="25"/>
      <c r="D117" s="25"/>
      <c r="E117" s="26"/>
      <c r="F117" s="32"/>
      <c r="G117" s="172" t="str">
        <f t="shared" si="15"/>
        <v/>
      </c>
      <c r="H117" s="173" t="str">
        <f t="shared" si="16"/>
        <v/>
      </c>
      <c r="I117" s="174" t="str">
        <f t="shared" si="17"/>
        <v/>
      </c>
    </row>
    <row r="118" spans="1:9" ht="15.75" customHeight="1" x14ac:dyDescent="0.25">
      <c r="A118" s="20"/>
      <c r="B118" s="21"/>
      <c r="C118" s="21"/>
      <c r="D118" s="21"/>
      <c r="E118" s="22"/>
      <c r="F118" s="33"/>
      <c r="G118" s="169" t="str">
        <f t="shared" si="15"/>
        <v/>
      </c>
      <c r="H118" s="170" t="str">
        <f t="shared" si="16"/>
        <v/>
      </c>
      <c r="I118" s="171" t="str">
        <f t="shared" si="17"/>
        <v/>
      </c>
    </row>
    <row r="119" spans="1:9" ht="15.75" customHeight="1" x14ac:dyDescent="0.25">
      <c r="A119" s="24"/>
      <c r="B119" s="25"/>
      <c r="C119" s="25"/>
      <c r="D119" s="25"/>
      <c r="E119" s="26"/>
      <c r="F119" s="32"/>
      <c r="G119" s="172" t="str">
        <f t="shared" si="15"/>
        <v/>
      </c>
      <c r="H119" s="173" t="str">
        <f t="shared" si="16"/>
        <v/>
      </c>
      <c r="I119" s="174" t="str">
        <f t="shared" si="17"/>
        <v/>
      </c>
    </row>
    <row r="120" spans="1:9" ht="15.75" customHeight="1" x14ac:dyDescent="0.25">
      <c r="A120" s="20"/>
      <c r="B120" s="21"/>
      <c r="C120" s="21"/>
      <c r="D120" s="21"/>
      <c r="E120" s="22"/>
      <c r="F120" s="33"/>
      <c r="G120" s="169" t="str">
        <f t="shared" si="15"/>
        <v/>
      </c>
      <c r="H120" s="170" t="str">
        <f t="shared" si="16"/>
        <v/>
      </c>
      <c r="I120" s="171" t="str">
        <f t="shared" si="17"/>
        <v/>
      </c>
    </row>
    <row r="121" spans="1:9" ht="15.75" customHeight="1" x14ac:dyDescent="0.25">
      <c r="A121" s="24"/>
      <c r="B121" s="25"/>
      <c r="C121" s="25"/>
      <c r="D121" s="25"/>
      <c r="E121" s="26"/>
      <c r="F121" s="32"/>
      <c r="G121" s="172" t="str">
        <f t="shared" si="15"/>
        <v/>
      </c>
      <c r="H121" s="173" t="str">
        <f t="shared" si="16"/>
        <v/>
      </c>
      <c r="I121" s="174" t="str">
        <f t="shared" si="17"/>
        <v/>
      </c>
    </row>
    <row r="122" spans="1:9" ht="15.75" customHeight="1" x14ac:dyDescent="0.25">
      <c r="A122" s="20"/>
      <c r="B122" s="21"/>
      <c r="C122" s="21"/>
      <c r="D122" s="21"/>
      <c r="E122" s="22"/>
      <c r="F122" s="33"/>
      <c r="G122" s="169" t="str">
        <f t="shared" si="15"/>
        <v/>
      </c>
      <c r="H122" s="170" t="str">
        <f t="shared" si="16"/>
        <v/>
      </c>
      <c r="I122" s="171" t="str">
        <f t="shared" si="17"/>
        <v/>
      </c>
    </row>
    <row r="123" spans="1:9" ht="15.75" customHeight="1" x14ac:dyDescent="0.25">
      <c r="A123" s="24"/>
      <c r="B123" s="25"/>
      <c r="C123" s="25"/>
      <c r="D123" s="25"/>
      <c r="E123" s="26"/>
      <c r="F123" s="32"/>
      <c r="G123" s="172" t="str">
        <f t="shared" si="15"/>
        <v/>
      </c>
      <c r="H123" s="173" t="str">
        <f t="shared" si="16"/>
        <v/>
      </c>
      <c r="I123" s="174" t="str">
        <f t="shared" si="17"/>
        <v/>
      </c>
    </row>
    <row r="124" spans="1:9" ht="15.75" customHeight="1" x14ac:dyDescent="0.25">
      <c r="A124" s="20"/>
      <c r="B124" s="21"/>
      <c r="C124" s="21"/>
      <c r="D124" s="21"/>
      <c r="E124" s="22"/>
      <c r="F124" s="33"/>
      <c r="G124" s="169" t="str">
        <f t="shared" si="15"/>
        <v/>
      </c>
      <c r="H124" s="170" t="str">
        <f t="shared" si="16"/>
        <v/>
      </c>
      <c r="I124" s="171" t="str">
        <f t="shared" si="17"/>
        <v/>
      </c>
    </row>
    <row r="125" spans="1:9" ht="15.75" customHeight="1" x14ac:dyDescent="0.25">
      <c r="A125" s="24"/>
      <c r="B125" s="25"/>
      <c r="C125" s="25"/>
      <c r="D125" s="25"/>
      <c r="E125" s="26"/>
      <c r="F125" s="32"/>
      <c r="G125" s="172" t="str">
        <f t="shared" si="15"/>
        <v/>
      </c>
      <c r="H125" s="173" t="str">
        <f t="shared" si="16"/>
        <v/>
      </c>
      <c r="I125" s="174" t="str">
        <f t="shared" si="17"/>
        <v/>
      </c>
    </row>
    <row r="126" spans="1:9" ht="15.75" customHeight="1" x14ac:dyDescent="0.25">
      <c r="A126" s="20"/>
      <c r="B126" s="21"/>
      <c r="C126" s="21"/>
      <c r="D126" s="21"/>
      <c r="E126" s="22"/>
      <c r="F126" s="33"/>
      <c r="G126" s="169" t="str">
        <f t="shared" si="15"/>
        <v/>
      </c>
      <c r="H126" s="170" t="str">
        <f t="shared" si="16"/>
        <v/>
      </c>
      <c r="I126" s="171" t="str">
        <f t="shared" si="17"/>
        <v/>
      </c>
    </row>
    <row r="127" spans="1:9" ht="15.75" customHeight="1" x14ac:dyDescent="0.25">
      <c r="A127" s="24"/>
      <c r="B127" s="25"/>
      <c r="C127" s="25"/>
      <c r="D127" s="25"/>
      <c r="E127" s="26"/>
      <c r="F127" s="32"/>
      <c r="G127" s="172" t="str">
        <f t="shared" si="15"/>
        <v/>
      </c>
      <c r="H127" s="173" t="str">
        <f t="shared" si="16"/>
        <v/>
      </c>
      <c r="I127" s="174" t="str">
        <f t="shared" si="17"/>
        <v/>
      </c>
    </row>
    <row r="128" spans="1:9" ht="15.75" customHeight="1" x14ac:dyDescent="0.25">
      <c r="A128" s="20"/>
      <c r="B128" s="21"/>
      <c r="C128" s="21"/>
      <c r="D128" s="21"/>
      <c r="E128" s="22"/>
      <c r="F128" s="33"/>
      <c r="G128" s="169" t="str">
        <f t="shared" si="15"/>
        <v/>
      </c>
      <c r="H128" s="170" t="str">
        <f t="shared" si="16"/>
        <v/>
      </c>
      <c r="I128" s="171" t="str">
        <f t="shared" si="17"/>
        <v/>
      </c>
    </row>
    <row r="129" spans="1:9" ht="15.75" customHeight="1" x14ac:dyDescent="0.25">
      <c r="A129" s="24"/>
      <c r="B129" s="25"/>
      <c r="C129" s="25"/>
      <c r="D129" s="25"/>
      <c r="E129" s="26"/>
      <c r="F129" s="32"/>
      <c r="G129" s="172" t="str">
        <f t="shared" si="15"/>
        <v/>
      </c>
      <c r="H129" s="173" t="str">
        <f t="shared" si="16"/>
        <v/>
      </c>
      <c r="I129" s="174" t="str">
        <f t="shared" si="17"/>
        <v/>
      </c>
    </row>
    <row r="130" spans="1:9" ht="15.75" customHeight="1" x14ac:dyDescent="0.25">
      <c r="A130" s="20"/>
      <c r="B130" s="21"/>
      <c r="C130" s="21"/>
      <c r="D130" s="21"/>
      <c r="E130" s="22"/>
      <c r="F130" s="33"/>
      <c r="G130" s="169" t="str">
        <f t="shared" si="15"/>
        <v/>
      </c>
      <c r="H130" s="170" t="str">
        <f t="shared" si="16"/>
        <v/>
      </c>
      <c r="I130" s="171" t="str">
        <f t="shared" si="17"/>
        <v/>
      </c>
    </row>
    <row r="131" spans="1:9" ht="15.75" customHeight="1" x14ac:dyDescent="0.25">
      <c r="A131" s="24"/>
      <c r="B131" s="25"/>
      <c r="C131" s="25"/>
      <c r="D131" s="25"/>
      <c r="E131" s="26"/>
      <c r="F131" s="32"/>
      <c r="G131" s="172" t="str">
        <f t="shared" si="15"/>
        <v/>
      </c>
      <c r="H131" s="173" t="str">
        <f t="shared" si="16"/>
        <v/>
      </c>
      <c r="I131" s="174" t="str">
        <f t="shared" si="17"/>
        <v/>
      </c>
    </row>
    <row r="132" spans="1:9" ht="15.75" customHeight="1" x14ac:dyDescent="0.25">
      <c r="A132" s="20"/>
      <c r="B132" s="21"/>
      <c r="C132" s="21"/>
      <c r="D132" s="21"/>
      <c r="E132" s="22"/>
      <c r="F132" s="33"/>
      <c r="G132" s="169" t="str">
        <f t="shared" si="15"/>
        <v/>
      </c>
      <c r="H132" s="170" t="str">
        <f t="shared" si="16"/>
        <v/>
      </c>
      <c r="I132" s="171" t="str">
        <f t="shared" si="17"/>
        <v/>
      </c>
    </row>
    <row r="133" spans="1:9" ht="15.75" customHeight="1" x14ac:dyDescent="0.25">
      <c r="A133" s="24"/>
      <c r="B133" s="25"/>
      <c r="C133" s="25"/>
      <c r="D133" s="25"/>
      <c r="E133" s="26"/>
      <c r="F133" s="32"/>
      <c r="G133" s="172" t="str">
        <f t="shared" si="15"/>
        <v/>
      </c>
      <c r="H133" s="173" t="str">
        <f t="shared" si="16"/>
        <v/>
      </c>
      <c r="I133" s="174" t="str">
        <f t="shared" si="17"/>
        <v/>
      </c>
    </row>
    <row r="134" spans="1:9" ht="15.75" customHeight="1" x14ac:dyDescent="0.25">
      <c r="A134" s="20"/>
      <c r="B134" s="21"/>
      <c r="C134" s="21"/>
      <c r="D134" s="21"/>
      <c r="E134" s="22"/>
      <c r="F134" s="33"/>
      <c r="G134" s="169" t="str">
        <f t="shared" si="15"/>
        <v/>
      </c>
      <c r="H134" s="170" t="str">
        <f t="shared" si="16"/>
        <v/>
      </c>
      <c r="I134" s="171" t="str">
        <f t="shared" si="17"/>
        <v/>
      </c>
    </row>
    <row r="135" spans="1:9" ht="15.75" customHeight="1" x14ac:dyDescent="0.25">
      <c r="A135" s="24"/>
      <c r="B135" s="25"/>
      <c r="C135" s="25"/>
      <c r="D135" s="25"/>
      <c r="E135" s="26"/>
      <c r="F135" s="32"/>
      <c r="G135" s="172" t="str">
        <f t="shared" si="15"/>
        <v/>
      </c>
      <c r="H135" s="173" t="str">
        <f t="shared" si="16"/>
        <v/>
      </c>
      <c r="I135" s="174" t="str">
        <f t="shared" si="17"/>
        <v/>
      </c>
    </row>
    <row r="136" spans="1:9" ht="15.75" customHeight="1" x14ac:dyDescent="0.25">
      <c r="A136" s="20"/>
      <c r="B136" s="21"/>
      <c r="C136" s="21"/>
      <c r="D136" s="21"/>
      <c r="E136" s="22"/>
      <c r="F136" s="33"/>
      <c r="G136" s="169" t="str">
        <f t="shared" si="15"/>
        <v/>
      </c>
      <c r="H136" s="170" t="str">
        <f t="shared" si="16"/>
        <v/>
      </c>
      <c r="I136" s="171" t="str">
        <f t="shared" si="17"/>
        <v/>
      </c>
    </row>
    <row r="137" spans="1:9" ht="15.75" customHeight="1" x14ac:dyDescent="0.25">
      <c r="A137" s="24"/>
      <c r="B137" s="25"/>
      <c r="C137" s="25"/>
      <c r="D137" s="25"/>
      <c r="E137" s="26"/>
      <c r="F137" s="32"/>
      <c r="G137" s="172" t="str">
        <f t="shared" si="15"/>
        <v/>
      </c>
      <c r="H137" s="173" t="str">
        <f t="shared" si="16"/>
        <v/>
      </c>
      <c r="I137" s="174" t="str">
        <f t="shared" si="17"/>
        <v/>
      </c>
    </row>
    <row r="138" spans="1:9" ht="15.75" customHeight="1" x14ac:dyDescent="0.25">
      <c r="A138" s="20"/>
      <c r="B138" s="21"/>
      <c r="C138" s="21"/>
      <c r="D138" s="21"/>
      <c r="E138" s="22"/>
      <c r="F138" s="33"/>
      <c r="G138" s="169" t="str">
        <f t="shared" si="15"/>
        <v/>
      </c>
      <c r="H138" s="170" t="str">
        <f t="shared" si="16"/>
        <v/>
      </c>
      <c r="I138" s="171" t="str">
        <f t="shared" si="17"/>
        <v/>
      </c>
    </row>
    <row r="139" spans="1:9" ht="15.75" customHeight="1" x14ac:dyDescent="0.25">
      <c r="A139" s="24"/>
      <c r="B139" s="25"/>
      <c r="C139" s="25"/>
      <c r="D139" s="25"/>
      <c r="E139" s="26"/>
      <c r="F139" s="32"/>
      <c r="G139" s="172" t="str">
        <f t="shared" si="15"/>
        <v/>
      </c>
      <c r="H139" s="173" t="str">
        <f t="shared" si="16"/>
        <v/>
      </c>
      <c r="I139" s="174" t="str">
        <f t="shared" si="17"/>
        <v/>
      </c>
    </row>
    <row r="140" spans="1:9" ht="15.75" customHeight="1" x14ac:dyDescent="0.25">
      <c r="A140" s="20"/>
      <c r="B140" s="21"/>
      <c r="C140" s="21"/>
      <c r="D140" s="21"/>
      <c r="E140" s="22"/>
      <c r="F140" s="33"/>
      <c r="G140" s="169" t="str">
        <f t="shared" si="15"/>
        <v/>
      </c>
      <c r="H140" s="170" t="str">
        <f t="shared" si="16"/>
        <v/>
      </c>
      <c r="I140" s="171" t="str">
        <f t="shared" si="17"/>
        <v/>
      </c>
    </row>
    <row r="141" spans="1:9" ht="15.75" customHeight="1" x14ac:dyDescent="0.25">
      <c r="A141" s="24"/>
      <c r="B141" s="25"/>
      <c r="C141" s="25"/>
      <c r="D141" s="25"/>
      <c r="E141" s="26"/>
      <c r="F141" s="32"/>
      <c r="G141" s="172" t="str">
        <f t="shared" si="15"/>
        <v/>
      </c>
      <c r="H141" s="173" t="str">
        <f t="shared" si="16"/>
        <v/>
      </c>
      <c r="I141" s="174" t="str">
        <f t="shared" si="17"/>
        <v/>
      </c>
    </row>
    <row r="142" spans="1:9" ht="15.75" customHeight="1" x14ac:dyDescent="0.25">
      <c r="A142" s="20"/>
      <c r="B142" s="21"/>
      <c r="C142" s="21"/>
      <c r="D142" s="21"/>
      <c r="E142" s="22"/>
      <c r="F142" s="33"/>
      <c r="G142" s="169" t="str">
        <f t="shared" si="15"/>
        <v/>
      </c>
      <c r="H142" s="170" t="str">
        <f t="shared" si="16"/>
        <v/>
      </c>
      <c r="I142" s="171" t="str">
        <f t="shared" si="17"/>
        <v/>
      </c>
    </row>
    <row r="143" spans="1:9" ht="15.75" customHeight="1" x14ac:dyDescent="0.25">
      <c r="A143" s="24"/>
      <c r="B143" s="25"/>
      <c r="C143" s="25"/>
      <c r="D143" s="25"/>
      <c r="E143" s="26"/>
      <c r="F143" s="32"/>
      <c r="G143" s="172" t="str">
        <f t="shared" si="15"/>
        <v/>
      </c>
      <c r="H143" s="173" t="str">
        <f t="shared" si="16"/>
        <v/>
      </c>
      <c r="I143" s="174" t="str">
        <f t="shared" si="17"/>
        <v/>
      </c>
    </row>
    <row r="144" spans="1:9" ht="15.75" customHeight="1" x14ac:dyDescent="0.25">
      <c r="A144" s="20"/>
      <c r="B144" s="21"/>
      <c r="C144" s="21"/>
      <c r="D144" s="21"/>
      <c r="E144" s="22"/>
      <c r="F144" s="33"/>
      <c r="G144" s="169" t="str">
        <f t="shared" si="15"/>
        <v/>
      </c>
      <c r="H144" s="170" t="str">
        <f t="shared" si="16"/>
        <v/>
      </c>
      <c r="I144" s="171" t="str">
        <f t="shared" si="17"/>
        <v/>
      </c>
    </row>
    <row r="145" spans="1:9" ht="15.75" customHeight="1" x14ac:dyDescent="0.25">
      <c r="A145" s="24"/>
      <c r="B145" s="25"/>
      <c r="C145" s="25"/>
      <c r="D145" s="25"/>
      <c r="E145" s="26"/>
      <c r="F145" s="32"/>
      <c r="G145" s="172" t="str">
        <f t="shared" si="15"/>
        <v/>
      </c>
      <c r="H145" s="173" t="str">
        <f t="shared" si="16"/>
        <v/>
      </c>
      <c r="I145" s="174" t="str">
        <f t="shared" si="17"/>
        <v/>
      </c>
    </row>
    <row r="146" spans="1:9" ht="15.75" customHeight="1" x14ac:dyDescent="0.25">
      <c r="A146" s="20"/>
      <c r="B146" s="21"/>
      <c r="C146" s="21"/>
      <c r="D146" s="21"/>
      <c r="E146" s="22"/>
      <c r="F146" s="33"/>
      <c r="G146" s="169" t="str">
        <f t="shared" si="15"/>
        <v/>
      </c>
      <c r="H146" s="170" t="str">
        <f t="shared" si="16"/>
        <v/>
      </c>
      <c r="I146" s="171" t="str">
        <f t="shared" si="17"/>
        <v/>
      </c>
    </row>
    <row r="147" spans="1:9" ht="15.75" customHeight="1" x14ac:dyDescent="0.25">
      <c r="A147" s="24"/>
      <c r="B147" s="25"/>
      <c r="C147" s="25"/>
      <c r="D147" s="25"/>
      <c r="E147" s="26"/>
      <c r="F147" s="32"/>
      <c r="G147" s="172" t="str">
        <f t="shared" si="15"/>
        <v/>
      </c>
      <c r="H147" s="173" t="str">
        <f t="shared" si="16"/>
        <v/>
      </c>
      <c r="I147" s="174" t="str">
        <f t="shared" si="17"/>
        <v/>
      </c>
    </row>
    <row r="148" spans="1:9" ht="15.75" customHeight="1" x14ac:dyDescent="0.25">
      <c r="A148" s="20"/>
      <c r="B148" s="21"/>
      <c r="C148" s="21"/>
      <c r="D148" s="21"/>
      <c r="E148" s="22"/>
      <c r="F148" s="33"/>
      <c r="G148" s="169" t="str">
        <f t="shared" si="15"/>
        <v/>
      </c>
      <c r="H148" s="170" t="str">
        <f t="shared" si="16"/>
        <v/>
      </c>
      <c r="I148" s="171" t="str">
        <f t="shared" si="17"/>
        <v/>
      </c>
    </row>
    <row r="149" spans="1:9" ht="15.75" customHeight="1" x14ac:dyDescent="0.25">
      <c r="A149" s="24"/>
      <c r="B149" s="25"/>
      <c r="C149" s="25"/>
      <c r="D149" s="25"/>
      <c r="E149" s="26"/>
      <c r="F149" s="32"/>
      <c r="G149" s="172" t="str">
        <f t="shared" si="15"/>
        <v/>
      </c>
      <c r="H149" s="173" t="str">
        <f t="shared" si="16"/>
        <v/>
      </c>
      <c r="I149" s="174" t="str">
        <f t="shared" si="17"/>
        <v/>
      </c>
    </row>
    <row r="150" spans="1:9" ht="15.75" customHeight="1" x14ac:dyDescent="0.25">
      <c r="A150" s="20"/>
      <c r="B150" s="21"/>
      <c r="C150" s="21"/>
      <c r="D150" s="21"/>
      <c r="E150" s="22"/>
      <c r="F150" s="33"/>
      <c r="G150" s="169" t="str">
        <f t="shared" si="15"/>
        <v/>
      </c>
      <c r="H150" s="170" t="str">
        <f t="shared" si="16"/>
        <v/>
      </c>
      <c r="I150" s="171" t="str">
        <f t="shared" si="17"/>
        <v/>
      </c>
    </row>
    <row r="151" spans="1:9" ht="15.75" customHeight="1" x14ac:dyDescent="0.25">
      <c r="A151" s="24"/>
      <c r="B151" s="25"/>
      <c r="C151" s="25"/>
      <c r="D151" s="25"/>
      <c r="E151" s="26"/>
      <c r="F151" s="32"/>
      <c r="G151" s="172" t="str">
        <f t="shared" si="15"/>
        <v/>
      </c>
      <c r="H151" s="173" t="str">
        <f t="shared" si="16"/>
        <v/>
      </c>
      <c r="I151" s="174" t="str">
        <f t="shared" si="17"/>
        <v/>
      </c>
    </row>
    <row r="152" spans="1:9" ht="15.75" customHeight="1" x14ac:dyDescent="0.25">
      <c r="A152" s="20"/>
      <c r="B152" s="21"/>
      <c r="C152" s="21"/>
      <c r="D152" s="21"/>
      <c r="E152" s="22"/>
      <c r="F152" s="33"/>
      <c r="G152" s="169" t="str">
        <f t="shared" si="15"/>
        <v/>
      </c>
      <c r="H152" s="170" t="str">
        <f t="shared" si="16"/>
        <v/>
      </c>
      <c r="I152" s="171" t="str">
        <f t="shared" si="17"/>
        <v/>
      </c>
    </row>
    <row r="153" spans="1:9" ht="15.75" customHeight="1" x14ac:dyDescent="0.25">
      <c r="A153" s="24"/>
      <c r="B153" s="25"/>
      <c r="C153" s="25"/>
      <c r="D153" s="25"/>
      <c r="E153" s="26"/>
      <c r="F153" s="32"/>
      <c r="G153" s="172" t="str">
        <f t="shared" si="15"/>
        <v/>
      </c>
      <c r="H153" s="173" t="str">
        <f t="shared" si="16"/>
        <v/>
      </c>
      <c r="I153" s="174" t="str">
        <f t="shared" si="17"/>
        <v/>
      </c>
    </row>
    <row r="154" spans="1:9" ht="15.75" customHeight="1" x14ac:dyDescent="0.25">
      <c r="A154" s="20"/>
      <c r="B154" s="21"/>
      <c r="C154" s="21"/>
      <c r="D154" s="21"/>
      <c r="E154" s="22"/>
      <c r="F154" s="33"/>
      <c r="G154" s="169" t="str">
        <f t="shared" ref="G154:G195" si="18">IF(ISERROR(495/(1.29579-0.35004*(LOG10(D154+E154-C154))+0.221*(LOG10(B154)))-450),"",IF($B$4="masculino",495/(1.0324-0.19077*(LOG10(D154-C154))+0.15456*(LOG10(B154)))-450+2,495/(1.29579-0.35004*(LOG10(D154+E154-C154))+0.221*(LOG10(B154)))-450)/100)</f>
        <v/>
      </c>
      <c r="H154" s="170" t="str">
        <f t="shared" ref="H154:H195" si="19">IF(ISERROR(495/(1.29579-0.35004*(LOG10(D154+E154-C154))+0.221*(LOG10(B154)))-450),"",(1-G154)*F154)</f>
        <v/>
      </c>
      <c r="I154" s="171" t="str">
        <f t="shared" ref="I154:I195" si="20">IF(ISERROR(495/(1.29579-0.35004*(LOG10(D154+E154-C154))+0.221*(LOG10(B154)))-450),"",F154*G154)</f>
        <v/>
      </c>
    </row>
    <row r="155" spans="1:9" ht="15.75" customHeight="1" x14ac:dyDescent="0.25">
      <c r="A155" s="24"/>
      <c r="B155" s="25"/>
      <c r="C155" s="25"/>
      <c r="D155" s="25"/>
      <c r="E155" s="26"/>
      <c r="F155" s="32"/>
      <c r="G155" s="172" t="str">
        <f t="shared" si="18"/>
        <v/>
      </c>
      <c r="H155" s="173" t="str">
        <f t="shared" si="19"/>
        <v/>
      </c>
      <c r="I155" s="174" t="str">
        <f t="shared" si="20"/>
        <v/>
      </c>
    </row>
    <row r="156" spans="1:9" ht="15.75" customHeight="1" x14ac:dyDescent="0.25">
      <c r="A156" s="20"/>
      <c r="B156" s="21"/>
      <c r="C156" s="21"/>
      <c r="D156" s="21"/>
      <c r="E156" s="22"/>
      <c r="F156" s="33"/>
      <c r="G156" s="169" t="str">
        <f t="shared" si="18"/>
        <v/>
      </c>
      <c r="H156" s="170" t="str">
        <f t="shared" si="19"/>
        <v/>
      </c>
      <c r="I156" s="171" t="str">
        <f t="shared" si="20"/>
        <v/>
      </c>
    </row>
    <row r="157" spans="1:9" ht="15.75" customHeight="1" x14ac:dyDescent="0.25">
      <c r="A157" s="24"/>
      <c r="B157" s="25"/>
      <c r="C157" s="25"/>
      <c r="D157" s="25"/>
      <c r="E157" s="26"/>
      <c r="F157" s="32"/>
      <c r="G157" s="172" t="str">
        <f t="shared" si="18"/>
        <v/>
      </c>
      <c r="H157" s="173" t="str">
        <f t="shared" si="19"/>
        <v/>
      </c>
      <c r="I157" s="174" t="str">
        <f t="shared" si="20"/>
        <v/>
      </c>
    </row>
    <row r="158" spans="1:9" ht="15.75" customHeight="1" x14ac:dyDescent="0.25">
      <c r="A158" s="20"/>
      <c r="B158" s="21"/>
      <c r="C158" s="21"/>
      <c r="D158" s="21"/>
      <c r="E158" s="22"/>
      <c r="F158" s="33"/>
      <c r="G158" s="169" t="str">
        <f t="shared" si="18"/>
        <v/>
      </c>
      <c r="H158" s="170" t="str">
        <f t="shared" si="19"/>
        <v/>
      </c>
      <c r="I158" s="171" t="str">
        <f t="shared" si="20"/>
        <v/>
      </c>
    </row>
    <row r="159" spans="1:9" ht="15.75" customHeight="1" x14ac:dyDescent="0.25">
      <c r="A159" s="24"/>
      <c r="B159" s="25"/>
      <c r="C159" s="25"/>
      <c r="D159" s="25"/>
      <c r="E159" s="26"/>
      <c r="F159" s="32"/>
      <c r="G159" s="172" t="str">
        <f t="shared" si="18"/>
        <v/>
      </c>
      <c r="H159" s="173" t="str">
        <f t="shared" si="19"/>
        <v/>
      </c>
      <c r="I159" s="174" t="str">
        <f t="shared" si="20"/>
        <v/>
      </c>
    </row>
    <row r="160" spans="1:9" ht="15.75" customHeight="1" x14ac:dyDescent="0.25">
      <c r="A160" s="20"/>
      <c r="B160" s="21"/>
      <c r="C160" s="21"/>
      <c r="D160" s="21"/>
      <c r="E160" s="22"/>
      <c r="F160" s="33"/>
      <c r="G160" s="169" t="str">
        <f t="shared" si="18"/>
        <v/>
      </c>
      <c r="H160" s="170" t="str">
        <f t="shared" si="19"/>
        <v/>
      </c>
      <c r="I160" s="171" t="str">
        <f t="shared" si="20"/>
        <v/>
      </c>
    </row>
    <row r="161" spans="1:9" ht="15.75" customHeight="1" x14ac:dyDescent="0.25">
      <c r="A161" s="24"/>
      <c r="B161" s="25"/>
      <c r="C161" s="25"/>
      <c r="D161" s="25"/>
      <c r="E161" s="26"/>
      <c r="F161" s="32"/>
      <c r="G161" s="172" t="str">
        <f t="shared" si="18"/>
        <v/>
      </c>
      <c r="H161" s="173" t="str">
        <f t="shared" si="19"/>
        <v/>
      </c>
      <c r="I161" s="174" t="str">
        <f t="shared" si="20"/>
        <v/>
      </c>
    </row>
    <row r="162" spans="1:9" ht="15.75" customHeight="1" x14ac:dyDescent="0.25">
      <c r="A162" s="20"/>
      <c r="B162" s="21"/>
      <c r="C162" s="21"/>
      <c r="D162" s="21"/>
      <c r="E162" s="22"/>
      <c r="F162" s="33"/>
      <c r="G162" s="169" t="str">
        <f t="shared" si="18"/>
        <v/>
      </c>
      <c r="H162" s="170" t="str">
        <f t="shared" si="19"/>
        <v/>
      </c>
      <c r="I162" s="171" t="str">
        <f t="shared" si="20"/>
        <v/>
      </c>
    </row>
    <row r="163" spans="1:9" ht="15.75" customHeight="1" x14ac:dyDescent="0.25">
      <c r="A163" s="24"/>
      <c r="B163" s="25"/>
      <c r="C163" s="25"/>
      <c r="D163" s="25"/>
      <c r="E163" s="26"/>
      <c r="F163" s="32"/>
      <c r="G163" s="172" t="str">
        <f t="shared" si="18"/>
        <v/>
      </c>
      <c r="H163" s="173" t="str">
        <f t="shared" si="19"/>
        <v/>
      </c>
      <c r="I163" s="174" t="str">
        <f t="shared" si="20"/>
        <v/>
      </c>
    </row>
    <row r="164" spans="1:9" ht="15.75" customHeight="1" x14ac:dyDescent="0.25">
      <c r="A164" s="20"/>
      <c r="B164" s="21"/>
      <c r="C164" s="21"/>
      <c r="D164" s="21"/>
      <c r="E164" s="22"/>
      <c r="F164" s="33"/>
      <c r="G164" s="169" t="str">
        <f t="shared" si="18"/>
        <v/>
      </c>
      <c r="H164" s="170" t="str">
        <f t="shared" si="19"/>
        <v/>
      </c>
      <c r="I164" s="171" t="str">
        <f t="shared" si="20"/>
        <v/>
      </c>
    </row>
    <row r="165" spans="1:9" ht="15.75" customHeight="1" x14ac:dyDescent="0.25">
      <c r="A165" s="24"/>
      <c r="B165" s="25"/>
      <c r="C165" s="25"/>
      <c r="D165" s="25"/>
      <c r="E165" s="26"/>
      <c r="F165" s="32"/>
      <c r="G165" s="172" t="str">
        <f t="shared" si="18"/>
        <v/>
      </c>
      <c r="H165" s="173" t="str">
        <f t="shared" si="19"/>
        <v/>
      </c>
      <c r="I165" s="174" t="str">
        <f t="shared" si="20"/>
        <v/>
      </c>
    </row>
    <row r="166" spans="1:9" ht="15.75" customHeight="1" x14ac:dyDescent="0.25">
      <c r="A166" s="20"/>
      <c r="B166" s="21"/>
      <c r="C166" s="21"/>
      <c r="D166" s="21"/>
      <c r="E166" s="22"/>
      <c r="F166" s="33"/>
      <c r="G166" s="169" t="str">
        <f t="shared" si="18"/>
        <v/>
      </c>
      <c r="H166" s="170" t="str">
        <f t="shared" si="19"/>
        <v/>
      </c>
      <c r="I166" s="171" t="str">
        <f t="shared" si="20"/>
        <v/>
      </c>
    </row>
    <row r="167" spans="1:9" ht="15.75" customHeight="1" x14ac:dyDescent="0.25">
      <c r="A167" s="24"/>
      <c r="B167" s="25"/>
      <c r="C167" s="25"/>
      <c r="D167" s="25"/>
      <c r="E167" s="26"/>
      <c r="F167" s="32"/>
      <c r="G167" s="172" t="str">
        <f t="shared" si="18"/>
        <v/>
      </c>
      <c r="H167" s="173" t="str">
        <f t="shared" si="19"/>
        <v/>
      </c>
      <c r="I167" s="174" t="str">
        <f t="shared" si="20"/>
        <v/>
      </c>
    </row>
    <row r="168" spans="1:9" ht="15.75" customHeight="1" x14ac:dyDescent="0.25">
      <c r="A168" s="20"/>
      <c r="B168" s="21"/>
      <c r="C168" s="21"/>
      <c r="D168" s="21"/>
      <c r="E168" s="22"/>
      <c r="F168" s="33"/>
      <c r="G168" s="169" t="str">
        <f t="shared" si="18"/>
        <v/>
      </c>
      <c r="H168" s="170" t="str">
        <f t="shared" si="19"/>
        <v/>
      </c>
      <c r="I168" s="171" t="str">
        <f t="shared" si="20"/>
        <v/>
      </c>
    </row>
    <row r="169" spans="1:9" ht="15.75" customHeight="1" x14ac:dyDescent="0.25">
      <c r="A169" s="24"/>
      <c r="B169" s="25"/>
      <c r="C169" s="25"/>
      <c r="D169" s="25"/>
      <c r="E169" s="26"/>
      <c r="F169" s="32"/>
      <c r="G169" s="172" t="str">
        <f t="shared" si="18"/>
        <v/>
      </c>
      <c r="H169" s="173" t="str">
        <f t="shared" si="19"/>
        <v/>
      </c>
      <c r="I169" s="174" t="str">
        <f t="shared" si="20"/>
        <v/>
      </c>
    </row>
    <row r="170" spans="1:9" ht="15.75" customHeight="1" x14ac:dyDescent="0.25">
      <c r="A170" s="20"/>
      <c r="B170" s="21"/>
      <c r="C170" s="21"/>
      <c r="D170" s="21"/>
      <c r="E170" s="22"/>
      <c r="F170" s="33"/>
      <c r="G170" s="169" t="str">
        <f t="shared" si="18"/>
        <v/>
      </c>
      <c r="H170" s="170" t="str">
        <f t="shared" si="19"/>
        <v/>
      </c>
      <c r="I170" s="171" t="str">
        <f t="shared" si="20"/>
        <v/>
      </c>
    </row>
    <row r="171" spans="1:9" ht="15.75" customHeight="1" x14ac:dyDescent="0.25">
      <c r="A171" s="24"/>
      <c r="B171" s="25"/>
      <c r="C171" s="25"/>
      <c r="D171" s="25"/>
      <c r="E171" s="26"/>
      <c r="F171" s="32"/>
      <c r="G171" s="172" t="str">
        <f t="shared" si="18"/>
        <v/>
      </c>
      <c r="H171" s="173" t="str">
        <f t="shared" si="19"/>
        <v/>
      </c>
      <c r="I171" s="174" t="str">
        <f t="shared" si="20"/>
        <v/>
      </c>
    </row>
    <row r="172" spans="1:9" ht="15.75" customHeight="1" x14ac:dyDescent="0.25">
      <c r="A172" s="20"/>
      <c r="B172" s="21"/>
      <c r="C172" s="21"/>
      <c r="D172" s="21"/>
      <c r="E172" s="22"/>
      <c r="F172" s="33"/>
      <c r="G172" s="169" t="str">
        <f t="shared" si="18"/>
        <v/>
      </c>
      <c r="H172" s="170" t="str">
        <f t="shared" si="19"/>
        <v/>
      </c>
      <c r="I172" s="171" t="str">
        <f t="shared" si="20"/>
        <v/>
      </c>
    </row>
    <row r="173" spans="1:9" ht="15.75" customHeight="1" x14ac:dyDescent="0.25">
      <c r="A173" s="24"/>
      <c r="B173" s="25"/>
      <c r="C173" s="25"/>
      <c r="D173" s="25"/>
      <c r="E173" s="26"/>
      <c r="F173" s="32"/>
      <c r="G173" s="172" t="str">
        <f t="shared" si="18"/>
        <v/>
      </c>
      <c r="H173" s="173" t="str">
        <f t="shared" si="19"/>
        <v/>
      </c>
      <c r="I173" s="174" t="str">
        <f t="shared" si="20"/>
        <v/>
      </c>
    </row>
    <row r="174" spans="1:9" ht="15.75" customHeight="1" x14ac:dyDescent="0.25">
      <c r="A174" s="20"/>
      <c r="B174" s="21"/>
      <c r="C174" s="21"/>
      <c r="D174" s="21"/>
      <c r="E174" s="22"/>
      <c r="F174" s="33"/>
      <c r="G174" s="169" t="str">
        <f t="shared" si="18"/>
        <v/>
      </c>
      <c r="H174" s="170" t="str">
        <f t="shared" si="19"/>
        <v/>
      </c>
      <c r="I174" s="171" t="str">
        <f t="shared" si="20"/>
        <v/>
      </c>
    </row>
    <row r="175" spans="1:9" ht="15.75" customHeight="1" x14ac:dyDescent="0.25">
      <c r="A175" s="24"/>
      <c r="B175" s="25"/>
      <c r="C175" s="25"/>
      <c r="D175" s="25"/>
      <c r="E175" s="26"/>
      <c r="F175" s="32"/>
      <c r="G175" s="172" t="str">
        <f t="shared" si="18"/>
        <v/>
      </c>
      <c r="H175" s="173" t="str">
        <f t="shared" si="19"/>
        <v/>
      </c>
      <c r="I175" s="174" t="str">
        <f t="shared" si="20"/>
        <v/>
      </c>
    </row>
    <row r="176" spans="1:9" ht="15.75" customHeight="1" x14ac:dyDescent="0.25">
      <c r="A176" s="20"/>
      <c r="B176" s="21"/>
      <c r="C176" s="21"/>
      <c r="D176" s="21"/>
      <c r="E176" s="22"/>
      <c r="F176" s="33"/>
      <c r="G176" s="169" t="str">
        <f t="shared" si="18"/>
        <v/>
      </c>
      <c r="H176" s="170" t="str">
        <f t="shared" si="19"/>
        <v/>
      </c>
      <c r="I176" s="171" t="str">
        <f t="shared" si="20"/>
        <v/>
      </c>
    </row>
    <row r="177" spans="1:9" ht="15.75" customHeight="1" x14ac:dyDescent="0.25">
      <c r="A177" s="24"/>
      <c r="B177" s="25"/>
      <c r="C177" s="25"/>
      <c r="D177" s="25"/>
      <c r="E177" s="26"/>
      <c r="F177" s="32"/>
      <c r="G177" s="172" t="str">
        <f t="shared" si="18"/>
        <v/>
      </c>
      <c r="H177" s="173" t="str">
        <f t="shared" si="19"/>
        <v/>
      </c>
      <c r="I177" s="174" t="str">
        <f t="shared" si="20"/>
        <v/>
      </c>
    </row>
    <row r="178" spans="1:9" ht="15.75" customHeight="1" x14ac:dyDescent="0.25">
      <c r="A178" s="20"/>
      <c r="B178" s="21"/>
      <c r="C178" s="21"/>
      <c r="D178" s="21"/>
      <c r="E178" s="22"/>
      <c r="F178" s="33"/>
      <c r="G178" s="169" t="str">
        <f t="shared" si="18"/>
        <v/>
      </c>
      <c r="H178" s="170" t="str">
        <f t="shared" si="19"/>
        <v/>
      </c>
      <c r="I178" s="171" t="str">
        <f t="shared" si="20"/>
        <v/>
      </c>
    </row>
    <row r="179" spans="1:9" ht="15.75" customHeight="1" x14ac:dyDescent="0.25">
      <c r="A179" s="24"/>
      <c r="B179" s="25"/>
      <c r="C179" s="25"/>
      <c r="D179" s="25"/>
      <c r="E179" s="26"/>
      <c r="F179" s="32"/>
      <c r="G179" s="172" t="str">
        <f t="shared" si="18"/>
        <v/>
      </c>
      <c r="H179" s="173" t="str">
        <f t="shared" si="19"/>
        <v/>
      </c>
      <c r="I179" s="174" t="str">
        <f t="shared" si="20"/>
        <v/>
      </c>
    </row>
    <row r="180" spans="1:9" ht="15.75" customHeight="1" x14ac:dyDescent="0.25">
      <c r="A180" s="20"/>
      <c r="B180" s="21"/>
      <c r="C180" s="21"/>
      <c r="D180" s="21"/>
      <c r="E180" s="22"/>
      <c r="F180" s="33"/>
      <c r="G180" s="169" t="str">
        <f t="shared" si="18"/>
        <v/>
      </c>
      <c r="H180" s="170" t="str">
        <f t="shared" si="19"/>
        <v/>
      </c>
      <c r="I180" s="171" t="str">
        <f t="shared" si="20"/>
        <v/>
      </c>
    </row>
    <row r="181" spans="1:9" ht="15.75" customHeight="1" x14ac:dyDescent="0.25">
      <c r="A181" s="24"/>
      <c r="B181" s="25"/>
      <c r="C181" s="25"/>
      <c r="D181" s="25"/>
      <c r="E181" s="26"/>
      <c r="F181" s="32"/>
      <c r="G181" s="172" t="str">
        <f t="shared" si="18"/>
        <v/>
      </c>
      <c r="H181" s="173" t="str">
        <f t="shared" si="19"/>
        <v/>
      </c>
      <c r="I181" s="174" t="str">
        <f t="shared" si="20"/>
        <v/>
      </c>
    </row>
    <row r="182" spans="1:9" ht="15.75" customHeight="1" x14ac:dyDescent="0.25">
      <c r="A182" s="20"/>
      <c r="B182" s="21"/>
      <c r="C182" s="21"/>
      <c r="D182" s="21"/>
      <c r="E182" s="22"/>
      <c r="F182" s="33"/>
      <c r="G182" s="169" t="str">
        <f t="shared" si="18"/>
        <v/>
      </c>
      <c r="H182" s="170" t="str">
        <f t="shared" si="19"/>
        <v/>
      </c>
      <c r="I182" s="171" t="str">
        <f t="shared" si="20"/>
        <v/>
      </c>
    </row>
    <row r="183" spans="1:9" ht="15.75" customHeight="1" x14ac:dyDescent="0.25">
      <c r="A183" s="24"/>
      <c r="B183" s="25"/>
      <c r="C183" s="25"/>
      <c r="D183" s="25"/>
      <c r="E183" s="26"/>
      <c r="F183" s="32"/>
      <c r="G183" s="172" t="str">
        <f t="shared" si="18"/>
        <v/>
      </c>
      <c r="H183" s="173" t="str">
        <f t="shared" si="19"/>
        <v/>
      </c>
      <c r="I183" s="174" t="str">
        <f t="shared" si="20"/>
        <v/>
      </c>
    </row>
    <row r="184" spans="1:9" ht="15.75" customHeight="1" x14ac:dyDescent="0.25">
      <c r="A184" s="20"/>
      <c r="B184" s="21"/>
      <c r="C184" s="21"/>
      <c r="D184" s="21"/>
      <c r="E184" s="22"/>
      <c r="F184" s="33"/>
      <c r="G184" s="169" t="str">
        <f t="shared" si="18"/>
        <v/>
      </c>
      <c r="H184" s="170" t="str">
        <f t="shared" si="19"/>
        <v/>
      </c>
      <c r="I184" s="171" t="str">
        <f t="shared" si="20"/>
        <v/>
      </c>
    </row>
    <row r="185" spans="1:9" ht="15.75" customHeight="1" x14ac:dyDescent="0.25">
      <c r="A185" s="24"/>
      <c r="B185" s="25"/>
      <c r="C185" s="25"/>
      <c r="D185" s="25"/>
      <c r="E185" s="26"/>
      <c r="F185" s="32"/>
      <c r="G185" s="172" t="str">
        <f t="shared" si="18"/>
        <v/>
      </c>
      <c r="H185" s="173" t="str">
        <f t="shared" si="19"/>
        <v/>
      </c>
      <c r="I185" s="174" t="str">
        <f t="shared" si="20"/>
        <v/>
      </c>
    </row>
    <row r="186" spans="1:9" ht="15.75" customHeight="1" x14ac:dyDescent="0.25">
      <c r="A186" s="20"/>
      <c r="B186" s="21"/>
      <c r="C186" s="21"/>
      <c r="D186" s="21"/>
      <c r="E186" s="22"/>
      <c r="F186" s="33"/>
      <c r="G186" s="169" t="str">
        <f t="shared" si="18"/>
        <v/>
      </c>
      <c r="H186" s="170" t="str">
        <f t="shared" si="19"/>
        <v/>
      </c>
      <c r="I186" s="171" t="str">
        <f t="shared" si="20"/>
        <v/>
      </c>
    </row>
    <row r="187" spans="1:9" ht="15.75" customHeight="1" x14ac:dyDescent="0.25">
      <c r="A187" s="24"/>
      <c r="B187" s="25"/>
      <c r="C187" s="25"/>
      <c r="D187" s="25"/>
      <c r="E187" s="26"/>
      <c r="F187" s="32"/>
      <c r="G187" s="172" t="str">
        <f t="shared" si="18"/>
        <v/>
      </c>
      <c r="H187" s="173" t="str">
        <f t="shared" si="19"/>
        <v/>
      </c>
      <c r="I187" s="174" t="str">
        <f t="shared" si="20"/>
        <v/>
      </c>
    </row>
    <row r="188" spans="1:9" ht="15.75" customHeight="1" x14ac:dyDescent="0.25">
      <c r="A188" s="20"/>
      <c r="B188" s="21"/>
      <c r="C188" s="21"/>
      <c r="D188" s="21"/>
      <c r="E188" s="22"/>
      <c r="F188" s="33"/>
      <c r="G188" s="169" t="str">
        <f t="shared" si="18"/>
        <v/>
      </c>
      <c r="H188" s="170" t="str">
        <f t="shared" si="19"/>
        <v/>
      </c>
      <c r="I188" s="171" t="str">
        <f t="shared" si="20"/>
        <v/>
      </c>
    </row>
    <row r="189" spans="1:9" ht="15.75" customHeight="1" x14ac:dyDescent="0.25">
      <c r="A189" s="24"/>
      <c r="B189" s="25"/>
      <c r="C189" s="25"/>
      <c r="D189" s="25"/>
      <c r="E189" s="26"/>
      <c r="F189" s="32"/>
      <c r="G189" s="172" t="str">
        <f t="shared" si="18"/>
        <v/>
      </c>
      <c r="H189" s="173" t="str">
        <f t="shared" si="19"/>
        <v/>
      </c>
      <c r="I189" s="174" t="str">
        <f t="shared" si="20"/>
        <v/>
      </c>
    </row>
    <row r="190" spans="1:9" ht="15.75" customHeight="1" x14ac:dyDescent="0.25">
      <c r="A190" s="20"/>
      <c r="B190" s="21"/>
      <c r="C190" s="21"/>
      <c r="D190" s="21"/>
      <c r="E190" s="22"/>
      <c r="F190" s="33"/>
      <c r="G190" s="169" t="str">
        <f t="shared" si="18"/>
        <v/>
      </c>
      <c r="H190" s="170" t="str">
        <f t="shared" si="19"/>
        <v/>
      </c>
      <c r="I190" s="171" t="str">
        <f t="shared" si="20"/>
        <v/>
      </c>
    </row>
    <row r="191" spans="1:9" ht="15.75" customHeight="1" x14ac:dyDescent="0.25">
      <c r="A191" s="24"/>
      <c r="B191" s="25"/>
      <c r="C191" s="25"/>
      <c r="D191" s="25"/>
      <c r="E191" s="26"/>
      <c r="F191" s="32"/>
      <c r="G191" s="172" t="str">
        <f t="shared" si="18"/>
        <v/>
      </c>
      <c r="H191" s="173" t="str">
        <f t="shared" si="19"/>
        <v/>
      </c>
      <c r="I191" s="174" t="str">
        <f t="shared" si="20"/>
        <v/>
      </c>
    </row>
    <row r="192" spans="1:9" ht="15.75" customHeight="1" x14ac:dyDescent="0.25">
      <c r="A192" s="20"/>
      <c r="B192" s="21"/>
      <c r="C192" s="21"/>
      <c r="D192" s="21"/>
      <c r="E192" s="22"/>
      <c r="F192" s="33"/>
      <c r="G192" s="169" t="str">
        <f t="shared" si="18"/>
        <v/>
      </c>
      <c r="H192" s="170" t="str">
        <f t="shared" si="19"/>
        <v/>
      </c>
      <c r="I192" s="171" t="str">
        <f t="shared" si="20"/>
        <v/>
      </c>
    </row>
    <row r="193" spans="1:9" ht="15.75" customHeight="1" x14ac:dyDescent="0.25">
      <c r="A193" s="24"/>
      <c r="B193" s="25"/>
      <c r="C193" s="25"/>
      <c r="D193" s="25"/>
      <c r="E193" s="26"/>
      <c r="F193" s="32"/>
      <c r="G193" s="172" t="str">
        <f t="shared" si="18"/>
        <v/>
      </c>
      <c r="H193" s="173" t="str">
        <f t="shared" si="19"/>
        <v/>
      </c>
      <c r="I193" s="174" t="str">
        <f t="shared" si="20"/>
        <v/>
      </c>
    </row>
    <row r="194" spans="1:9" ht="15.75" customHeight="1" x14ac:dyDescent="0.25">
      <c r="A194" s="20"/>
      <c r="B194" s="21"/>
      <c r="C194" s="21"/>
      <c r="D194" s="21"/>
      <c r="E194" s="22"/>
      <c r="F194" s="33"/>
      <c r="G194" s="169" t="str">
        <f t="shared" si="18"/>
        <v/>
      </c>
      <c r="H194" s="170" t="str">
        <f t="shared" si="19"/>
        <v/>
      </c>
      <c r="I194" s="171" t="str">
        <f t="shared" si="20"/>
        <v/>
      </c>
    </row>
    <row r="195" spans="1:9" ht="15.75" customHeight="1" thickBot="1" x14ac:dyDescent="0.3">
      <c r="A195" s="34"/>
      <c r="B195" s="35"/>
      <c r="C195" s="35"/>
      <c r="D195" s="35"/>
      <c r="E195" s="36"/>
      <c r="F195" s="37"/>
      <c r="G195" s="175" t="str">
        <f t="shared" si="18"/>
        <v/>
      </c>
      <c r="H195" s="176" t="str">
        <f t="shared" si="19"/>
        <v/>
      </c>
      <c r="I195" s="177" t="str">
        <f t="shared" si="20"/>
        <v/>
      </c>
    </row>
  </sheetData>
  <sheetProtection algorithmName="SHA-512" hashValue="hGKIake53VHqr/v2pj4mBU2X95hYBx71/WwlYEz43yAdtclkOLBEhkins26oLbLA7GH8ZkWswm1uRF+K3Pq7og==" saltValue="pGzfJ5Noc0JrEmNqtTeQ0g==" spinCount="100000" sheet="1" objects="1" scenarios="1"/>
  <mergeCells count="5">
    <mergeCell ref="F5:I5"/>
    <mergeCell ref="A1:I1"/>
    <mergeCell ref="A2:I2"/>
    <mergeCell ref="B3:I3"/>
    <mergeCell ref="B4:C4"/>
  </mergeCells>
  <dataValidations count="1">
    <dataValidation type="list" allowBlank="1" showErrorMessage="1" sqref="B4">
      <formula1>"Masculino,Feminino"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showGridLines="0" zoomScaleNormal="100" workbookViewId="0">
      <selection activeCell="D14" sqref="D14"/>
    </sheetView>
  </sheetViews>
  <sheetFormatPr defaultColWidth="0" defaultRowHeight="16.5" zeroHeight="1" x14ac:dyDescent="0.2"/>
  <cols>
    <col min="1" max="1" width="26.28515625" style="38" customWidth="1"/>
    <col min="2" max="2" width="36.28515625" style="38" customWidth="1"/>
    <col min="3" max="4" width="9.140625" style="38" customWidth="1"/>
    <col min="5" max="5" width="13.85546875" style="38" customWidth="1"/>
    <col min="6" max="6" width="12.140625" style="38" hidden="1" customWidth="1"/>
    <col min="7" max="7" width="17" style="38" customWidth="1"/>
    <col min="8" max="9" width="9.140625" style="38" customWidth="1"/>
    <col min="10" max="16384" width="9.140625" style="38" hidden="1"/>
  </cols>
  <sheetData>
    <row r="1" spans="1:9" ht="38.25" customHeight="1" x14ac:dyDescent="0.2">
      <c r="A1" s="143" t="s">
        <v>13</v>
      </c>
      <c r="B1" s="144"/>
      <c r="C1" s="144"/>
      <c r="D1" s="144"/>
      <c r="E1" s="144"/>
      <c r="F1" s="144"/>
      <c r="G1" s="144"/>
      <c r="H1" s="144"/>
      <c r="I1" s="145"/>
    </row>
    <row r="2" spans="1:9" ht="17.25" thickBot="1" x14ac:dyDescent="0.25">
      <c r="A2" s="146" t="s">
        <v>209</v>
      </c>
      <c r="B2" s="147"/>
      <c r="C2" s="147"/>
      <c r="D2" s="147"/>
      <c r="E2" s="147"/>
      <c r="F2" s="147"/>
      <c r="G2" s="147"/>
      <c r="H2" s="147"/>
      <c r="I2" s="148"/>
    </row>
    <row r="3" spans="1:9" ht="17.25" thickBot="1" x14ac:dyDescent="0.25">
      <c r="A3" s="50" t="s">
        <v>15</v>
      </c>
      <c r="B3" s="2" t="s">
        <v>16</v>
      </c>
    </row>
    <row r="4" spans="1:9" x14ac:dyDescent="0.2">
      <c r="A4" s="51" t="s">
        <v>0</v>
      </c>
      <c r="B4" s="40" t="s">
        <v>17</v>
      </c>
      <c r="E4" s="152" t="s">
        <v>26</v>
      </c>
      <c r="F4" s="153"/>
      <c r="G4" s="154"/>
    </row>
    <row r="5" spans="1:9" ht="17.25" thickBot="1" x14ac:dyDescent="0.25">
      <c r="A5" s="51" t="s">
        <v>2</v>
      </c>
      <c r="B5" s="40" t="s">
        <v>27</v>
      </c>
      <c r="E5" s="52" t="s">
        <v>28</v>
      </c>
      <c r="F5" s="52"/>
      <c r="G5" s="52" t="s">
        <v>29</v>
      </c>
    </row>
    <row r="6" spans="1:9" ht="18.75" thickBot="1" x14ac:dyDescent="0.25">
      <c r="A6" s="51" t="s">
        <v>30</v>
      </c>
      <c r="B6" s="40" t="s">
        <v>31</v>
      </c>
      <c r="E6" s="53">
        <v>5</v>
      </c>
      <c r="F6" s="54">
        <v>3.5505430242272346E-2</v>
      </c>
      <c r="G6" s="178">
        <f>IF($B$6="Ectomorfo",$B$9*$B$7*E6*F6*1.2,IF($B$6="Endomorfo",$B$9*$B$7*E6*F6,$B$9*$B$7*E6*F6*1.1))</f>
        <v>546.42857142857133</v>
      </c>
    </row>
    <row r="7" spans="1:9" ht="17.25" thickBot="1" x14ac:dyDescent="0.25">
      <c r="A7" s="51" t="s">
        <v>9</v>
      </c>
      <c r="B7" s="179">
        <v>95</v>
      </c>
    </row>
    <row r="8" spans="1:9" x14ac:dyDescent="0.2">
      <c r="A8" s="51" t="s">
        <v>5</v>
      </c>
      <c r="B8" s="180">
        <v>187</v>
      </c>
      <c r="E8" s="152" t="s">
        <v>32</v>
      </c>
      <c r="F8" s="153"/>
      <c r="G8" s="154"/>
    </row>
    <row r="9" spans="1:9" ht="17.25" thickBot="1" x14ac:dyDescent="0.25">
      <c r="A9" s="55" t="s">
        <v>33</v>
      </c>
      <c r="B9" s="181">
        <v>27</v>
      </c>
      <c r="E9" s="52" t="s">
        <v>34</v>
      </c>
      <c r="F9" s="52"/>
      <c r="G9" s="52" t="s">
        <v>29</v>
      </c>
    </row>
    <row r="10" spans="1:9" ht="18.75" thickBot="1" x14ac:dyDescent="0.25">
      <c r="E10" s="56">
        <v>4.1666666666666664E-2</v>
      </c>
      <c r="F10" s="54">
        <v>0.16244314489928524</v>
      </c>
      <c r="G10" s="178">
        <f>IF($B$6="Ectomorfo",$B$9*$B$7*E10*F10*1.2,IF($B$6="Endomorfo",$B$9*$B$7*E10*F10,$B$9*$B$7*E10*F10*1.1))*24</f>
        <v>500</v>
      </c>
    </row>
    <row r="11" spans="1:9" ht="18.75" thickBot="1" x14ac:dyDescent="0.25">
      <c r="A11" s="49" t="s">
        <v>35</v>
      </c>
      <c r="B11" s="178">
        <f>IF(AND(B5="M",B6="Ectomorfo"),(66.5+(B7*14)+(B8*5)-(B9*6.7))*1.4,IF(AND(B5="M",B6="Endomorfo"),(66.5+(B7*14)+(B8*5)-(B9*6.7)),IF(AND(B5="M",B6="Mesomorfo"),(66.5+(B7*14)+(B8*5)-(B9*6.7))*1.2,IF(AND(B5="F",B6="Ectomorfo"),(665+(B7*9.6)+(B8*1.8)-(B9*4.7))*1.4,IF(AND(B5="F",B6="Endomorfo"),(665+(B7*9.6)+(B8*1.8)-(B9*4.7)),IF(AND(B5="F",B6="Mesomorfo"),(665+(B7*9.6)+(B8*1.8)-(B9*4.7))*1.2))))))</f>
        <v>3010.8399999999997</v>
      </c>
    </row>
    <row r="12" spans="1:9" x14ac:dyDescent="0.2"/>
    <row r="13" spans="1:9" ht="17.25" thickBot="1" x14ac:dyDescent="0.25"/>
    <row r="14" spans="1:9" ht="18.75" thickBot="1" x14ac:dyDescent="0.25">
      <c r="A14" s="49" t="s">
        <v>36</v>
      </c>
      <c r="B14" s="178">
        <f>IF(B3="Manter",B11,IF(B3="Ganhar Massa",B11*1.2,B11*0.8))</f>
        <v>3613.0079999999994</v>
      </c>
    </row>
    <row r="15" spans="1:9" ht="18.75" thickBot="1" x14ac:dyDescent="0.25">
      <c r="A15" s="49" t="s">
        <v>37</v>
      </c>
      <c r="B15" s="178">
        <f>IF(B3="Manter",B11+G10,IF(B3="Ganhar Massa",B11*1.2+G10,B11*0.8+G10))</f>
        <v>4113.0079999999998</v>
      </c>
    </row>
    <row r="16" spans="1:9" ht="18.75" thickBot="1" x14ac:dyDescent="0.25">
      <c r="A16" s="49" t="s">
        <v>38</v>
      </c>
      <c r="B16" s="178">
        <f>IF(B3="Manter",B11+G6+G10,IF(B3="Ganhar Massa",B11*1.2+G6+G10,B11*0.8+G6+G10))</f>
        <v>4659.4365714285705</v>
      </c>
    </row>
    <row r="17" spans="1:7" x14ac:dyDescent="0.2">
      <c r="A17" s="155" t="s">
        <v>25</v>
      </c>
      <c r="B17" s="155"/>
      <c r="C17" s="155"/>
      <c r="D17" s="155"/>
      <c r="E17" s="155"/>
      <c r="F17" s="155"/>
      <c r="G17" s="155"/>
    </row>
    <row r="18" spans="1:7" ht="33.75" customHeight="1" x14ac:dyDescent="0.2">
      <c r="A18" s="155"/>
      <c r="B18" s="155"/>
      <c r="C18" s="155"/>
      <c r="D18" s="155"/>
      <c r="E18" s="155"/>
      <c r="F18" s="155"/>
      <c r="G18" s="155"/>
    </row>
    <row r="19" spans="1:7" hidden="1" x14ac:dyDescent="0.2"/>
    <row r="20" spans="1:7" hidden="1" x14ac:dyDescent="0.2"/>
  </sheetData>
  <sheetProtection algorithmName="SHA-512" hashValue="Dj2sme47v1Orubnd260+jN/jH/48CLCO6jMp5i9ktkJpWfIN1uXrWtt0kYE5BdLtJVr7Q3AwE7wvESm4YcSE4g==" saltValue="9AsvvR5c2MFGQU4nhvFmHw==" spinCount="100000" sheet="1" objects="1" scenarios="1"/>
  <mergeCells count="5">
    <mergeCell ref="E4:G4"/>
    <mergeCell ref="E8:G8"/>
    <mergeCell ref="A17:G18"/>
    <mergeCell ref="A1:I1"/>
    <mergeCell ref="A2:I2"/>
  </mergeCells>
  <dataValidations count="4">
    <dataValidation type="list" allowBlank="1" showInputMessage="1" showErrorMessage="1" sqref="B5">
      <formula1>"M,F"</formula1>
    </dataValidation>
    <dataValidation type="list" allowBlank="1" showInputMessage="1" showErrorMessage="1" sqref="B3">
      <formula1>"Manter, Perder Peso, Ganhar Massa"</formula1>
    </dataValidation>
    <dataValidation type="list" allowBlank="1" showInputMessage="1" showErrorMessage="1" sqref="E10">
      <formula1>"00:30,00:45,01:00,01:15,01:30"</formula1>
    </dataValidation>
    <dataValidation type="list" allowBlank="1" showInputMessage="1" showErrorMessage="1" sqref="B6">
      <formula1>"Ectomorfo, Mesomorfo, Endomorfo"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0"/>
  <sheetViews>
    <sheetView showGridLines="0" workbookViewId="0">
      <selection activeCell="H12" sqref="H12"/>
    </sheetView>
  </sheetViews>
  <sheetFormatPr defaultColWidth="0" defaultRowHeight="16.5" zeroHeight="1" x14ac:dyDescent="0.2"/>
  <cols>
    <col min="1" max="1" width="26.28515625" style="38" customWidth="1"/>
    <col min="2" max="2" width="36.28515625" style="38" customWidth="1"/>
    <col min="3" max="3" width="3.7109375" style="38" customWidth="1"/>
    <col min="4" max="4" width="15.28515625" style="38" customWidth="1"/>
    <col min="5" max="5" width="17.7109375" style="38" customWidth="1"/>
    <col min="6" max="6" width="12.140625" style="38" hidden="1" customWidth="1"/>
    <col min="7" max="7" width="17" style="38" customWidth="1"/>
    <col min="8" max="9" width="9.140625" style="38" customWidth="1"/>
    <col min="10" max="16384" width="9.140625" style="38" hidden="1"/>
  </cols>
  <sheetData>
    <row r="1" spans="1:9" ht="35.25" customHeight="1" x14ac:dyDescent="0.2">
      <c r="A1" s="143" t="s">
        <v>13</v>
      </c>
      <c r="B1" s="144"/>
      <c r="C1" s="144"/>
      <c r="D1" s="144"/>
      <c r="E1" s="144"/>
      <c r="F1" s="144"/>
      <c r="G1" s="144"/>
      <c r="H1" s="144"/>
      <c r="I1" s="145"/>
    </row>
    <row r="2" spans="1:9" ht="17.25" thickBot="1" x14ac:dyDescent="0.25">
      <c r="A2" s="146" t="s">
        <v>210</v>
      </c>
      <c r="B2" s="147"/>
      <c r="C2" s="147"/>
      <c r="D2" s="147"/>
      <c r="E2" s="147"/>
      <c r="F2" s="147"/>
      <c r="G2" s="147"/>
      <c r="H2" s="147"/>
      <c r="I2" s="148"/>
    </row>
    <row r="3" spans="1:9" x14ac:dyDescent="0.2">
      <c r="A3" s="1" t="s">
        <v>15</v>
      </c>
      <c r="B3" s="2" t="s">
        <v>16</v>
      </c>
      <c r="C3" s="3"/>
      <c r="D3" s="3"/>
      <c r="E3" s="3"/>
      <c r="F3" s="3"/>
      <c r="G3" s="3"/>
    </row>
    <row r="4" spans="1:9" ht="17.25" thickBot="1" x14ac:dyDescent="0.25">
      <c r="A4" s="39" t="s">
        <v>0</v>
      </c>
      <c r="B4" s="40" t="s">
        <v>17</v>
      </c>
      <c r="C4" s="3"/>
      <c r="D4" s="3"/>
      <c r="E4" s="3"/>
      <c r="F4" s="3"/>
      <c r="G4" s="3"/>
    </row>
    <row r="5" spans="1:9" x14ac:dyDescent="0.2">
      <c r="A5" s="39" t="s">
        <v>18</v>
      </c>
      <c r="B5" s="41">
        <v>3000</v>
      </c>
      <c r="C5" s="3"/>
      <c r="D5" s="42" t="s">
        <v>19</v>
      </c>
      <c r="E5" s="43" t="s">
        <v>20</v>
      </c>
      <c r="F5" s="3"/>
      <c r="G5" s="3"/>
    </row>
    <row r="6" spans="1:9" ht="17.25" thickBot="1" x14ac:dyDescent="0.25">
      <c r="A6" s="39" t="s">
        <v>9</v>
      </c>
      <c r="B6" s="44">
        <v>80</v>
      </c>
      <c r="C6" s="3"/>
      <c r="D6" s="45">
        <v>3</v>
      </c>
      <c r="E6" s="46">
        <v>1</v>
      </c>
      <c r="F6" s="3"/>
      <c r="G6" s="3"/>
    </row>
    <row r="7" spans="1:9" x14ac:dyDescent="0.2">
      <c r="A7" s="39" t="s">
        <v>21</v>
      </c>
      <c r="B7" s="47">
        <v>0.15</v>
      </c>
      <c r="C7" s="3"/>
      <c r="D7" s="3"/>
      <c r="E7" s="3"/>
      <c r="F7" s="3"/>
      <c r="G7" s="3"/>
    </row>
    <row r="8" spans="1:9" x14ac:dyDescent="0.2">
      <c r="A8" s="39" t="s">
        <v>11</v>
      </c>
      <c r="B8" s="182">
        <f>B6*B7</f>
        <v>12</v>
      </c>
      <c r="C8" s="3"/>
      <c r="D8" s="3"/>
      <c r="E8" s="3"/>
      <c r="F8" s="3"/>
      <c r="G8" s="3"/>
    </row>
    <row r="9" spans="1:9" ht="17.25" thickBot="1" x14ac:dyDescent="0.25">
      <c r="A9" s="48" t="s">
        <v>10</v>
      </c>
      <c r="B9" s="183">
        <f>B6-B8</f>
        <v>68</v>
      </c>
      <c r="C9" s="3"/>
      <c r="D9" s="3"/>
      <c r="E9" s="3"/>
      <c r="F9" s="3"/>
      <c r="G9" s="3"/>
    </row>
    <row r="10" spans="1:9" x14ac:dyDescent="0.2">
      <c r="A10" s="3"/>
      <c r="B10" s="3"/>
      <c r="C10" s="3"/>
      <c r="D10" s="3"/>
      <c r="E10" s="3"/>
      <c r="F10" s="3"/>
      <c r="G10" s="3"/>
    </row>
    <row r="11" spans="1:9" x14ac:dyDescent="0.2">
      <c r="A11" s="3"/>
      <c r="C11" s="3"/>
      <c r="D11" s="3"/>
    </row>
    <row r="12" spans="1:9" x14ac:dyDescent="0.2">
      <c r="C12" s="3"/>
      <c r="D12" s="3"/>
    </row>
    <row r="13" spans="1:9" ht="17.25" thickBot="1" x14ac:dyDescent="0.25"/>
    <row r="14" spans="1:9" ht="18.75" thickBot="1" x14ac:dyDescent="0.25">
      <c r="A14" s="49" t="s">
        <v>22</v>
      </c>
      <c r="B14" s="184">
        <f>B9*D6</f>
        <v>204</v>
      </c>
      <c r="C14" s="185">
        <f>B14*4</f>
        <v>816</v>
      </c>
      <c r="D14" s="186"/>
    </row>
    <row r="15" spans="1:9" ht="18.75" thickBot="1" x14ac:dyDescent="0.25">
      <c r="A15" s="49" t="s">
        <v>23</v>
      </c>
      <c r="B15" s="184">
        <f>B6*E6</f>
        <v>80</v>
      </c>
      <c r="C15" s="185">
        <f>B15*9</f>
        <v>720</v>
      </c>
      <c r="D15" s="186"/>
    </row>
    <row r="16" spans="1:9" ht="18.75" thickBot="1" x14ac:dyDescent="0.25">
      <c r="A16" s="49" t="s">
        <v>24</v>
      </c>
      <c r="B16" s="184">
        <f>C16/4</f>
        <v>366</v>
      </c>
      <c r="C16" s="185">
        <f>B5-C15-C14</f>
        <v>1464</v>
      </c>
      <c r="D16" s="186"/>
    </row>
    <row r="17" spans="1:7" x14ac:dyDescent="0.2">
      <c r="A17" s="155" t="s">
        <v>25</v>
      </c>
      <c r="B17" s="155"/>
      <c r="C17" s="155"/>
      <c r="D17" s="155"/>
      <c r="E17" s="155"/>
      <c r="F17" s="155"/>
      <c r="G17" s="155"/>
    </row>
    <row r="18" spans="1:7" ht="39" customHeight="1" x14ac:dyDescent="0.2">
      <c r="A18" s="155"/>
      <c r="B18" s="155"/>
      <c r="C18" s="155"/>
      <c r="D18" s="155"/>
      <c r="E18" s="155"/>
      <c r="F18" s="155"/>
      <c r="G18" s="155"/>
    </row>
    <row r="19" spans="1:7" hidden="1" x14ac:dyDescent="0.2"/>
    <row r="20" spans="1:7" hidden="1" x14ac:dyDescent="0.2"/>
  </sheetData>
  <sheetProtection algorithmName="SHA-512" hashValue="LGl2kG8W4/Q3HLJnKcBplVSVTVj0459A3QUT9hF0xK1HjZUId+FBgj4Z7Ctce9mzrejXzXozhoVRrZs0vv1Swg==" saltValue="mbQrzJMluz73WMSeA+omZA==" spinCount="100000" sheet="1" objects="1" scenarios="1"/>
  <mergeCells count="6">
    <mergeCell ref="C14:D14"/>
    <mergeCell ref="C15:D15"/>
    <mergeCell ref="C16:D16"/>
    <mergeCell ref="A17:G18"/>
    <mergeCell ref="A1:I1"/>
    <mergeCell ref="A2:I2"/>
  </mergeCells>
  <dataValidations count="1">
    <dataValidation type="list" allowBlank="1" showInputMessage="1" showErrorMessage="1" sqref="B3">
      <formula1>"Ganhar Massa, Perder Gordura, Manter"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2"/>
  <sheetViews>
    <sheetView showGridLines="0" workbookViewId="0">
      <selection activeCell="E6" activeCellId="3" sqref="B9 B8 B11:G18 E6:G8"/>
    </sheetView>
  </sheetViews>
  <sheetFormatPr defaultColWidth="0" defaultRowHeight="16.5" zeroHeight="1" x14ac:dyDescent="0.2"/>
  <cols>
    <col min="1" max="1" width="26.28515625" style="3" customWidth="1"/>
    <col min="2" max="2" width="35.140625" style="3" customWidth="1"/>
    <col min="3" max="3" width="3.7109375" style="3" customWidth="1"/>
    <col min="4" max="4" width="15.28515625" style="3" customWidth="1"/>
    <col min="5" max="5" width="17.7109375" style="3" customWidth="1"/>
    <col min="6" max="6" width="12.140625" style="3" hidden="1" customWidth="1"/>
    <col min="7" max="7" width="17" style="3" customWidth="1"/>
    <col min="8" max="9" width="9.140625" style="3" customWidth="1"/>
    <col min="10" max="16384" width="9.140625" style="3" hidden="1"/>
  </cols>
  <sheetData>
    <row r="1" spans="1:9" ht="34.5" customHeight="1" x14ac:dyDescent="0.2">
      <c r="A1" s="143" t="s">
        <v>13</v>
      </c>
      <c r="B1" s="144"/>
      <c r="C1" s="144"/>
      <c r="D1" s="144"/>
      <c r="E1" s="144"/>
      <c r="F1" s="144"/>
      <c r="G1" s="144"/>
      <c r="H1" s="144"/>
      <c r="I1" s="145"/>
    </row>
    <row r="2" spans="1:9" s="38" customFormat="1" ht="17.25" thickBot="1" x14ac:dyDescent="0.25">
      <c r="A2" s="146" t="s">
        <v>211</v>
      </c>
      <c r="B2" s="147"/>
      <c r="C2" s="147"/>
      <c r="D2" s="147"/>
      <c r="E2" s="147"/>
      <c r="F2" s="147"/>
      <c r="G2" s="147"/>
      <c r="H2" s="147"/>
      <c r="I2" s="148"/>
    </row>
    <row r="3" spans="1:9" x14ac:dyDescent="0.2">
      <c r="A3" s="1" t="s">
        <v>15</v>
      </c>
      <c r="B3" s="2" t="s">
        <v>16</v>
      </c>
      <c r="D3" s="57" t="s">
        <v>19</v>
      </c>
      <c r="E3" s="58" t="s">
        <v>20</v>
      </c>
      <c r="F3" s="4"/>
      <c r="G3" s="58" t="s">
        <v>39</v>
      </c>
    </row>
    <row r="4" spans="1:9" ht="17.25" thickBot="1" x14ac:dyDescent="0.25">
      <c r="A4" s="39" t="s">
        <v>0</v>
      </c>
      <c r="B4" s="40" t="s">
        <v>17</v>
      </c>
      <c r="D4" s="45">
        <v>3</v>
      </c>
      <c r="E4" s="46">
        <v>1</v>
      </c>
      <c r="F4" s="59"/>
      <c r="G4" s="60">
        <v>6</v>
      </c>
    </row>
    <row r="5" spans="1:9" ht="17.25" thickBot="1" x14ac:dyDescent="0.25">
      <c r="A5" s="39" t="s">
        <v>18</v>
      </c>
      <c r="B5" s="41">
        <v>3000</v>
      </c>
    </row>
    <row r="6" spans="1:9" ht="18.75" thickBot="1" x14ac:dyDescent="0.25">
      <c r="A6" s="39" t="s">
        <v>9</v>
      </c>
      <c r="B6" s="44">
        <v>80</v>
      </c>
      <c r="D6" s="3" t="s">
        <v>22</v>
      </c>
      <c r="E6" s="184">
        <f>B9*D4</f>
        <v>204</v>
      </c>
      <c r="F6" s="185">
        <f>E6*4</f>
        <v>816</v>
      </c>
      <c r="G6" s="186"/>
    </row>
    <row r="7" spans="1:9" ht="18.75" thickBot="1" x14ac:dyDescent="0.25">
      <c r="A7" s="39" t="s">
        <v>21</v>
      </c>
      <c r="B7" s="47">
        <v>0.15</v>
      </c>
      <c r="D7" s="3" t="s">
        <v>23</v>
      </c>
      <c r="E7" s="184">
        <f>B6*E4</f>
        <v>80</v>
      </c>
      <c r="F7" s="185">
        <f>E7*9</f>
        <v>720</v>
      </c>
      <c r="G7" s="186"/>
    </row>
    <row r="8" spans="1:9" ht="18.75" thickBot="1" x14ac:dyDescent="0.25">
      <c r="A8" s="39" t="s">
        <v>11</v>
      </c>
      <c r="B8" s="182">
        <f>B6*B7</f>
        <v>12</v>
      </c>
      <c r="D8" s="3" t="s">
        <v>24</v>
      </c>
      <c r="E8" s="184">
        <f>F8/4</f>
        <v>366</v>
      </c>
      <c r="F8" s="185">
        <f>B5-F7-F6</f>
        <v>1464</v>
      </c>
      <c r="G8" s="186"/>
    </row>
    <row r="9" spans="1:9" ht="17.25" thickBot="1" x14ac:dyDescent="0.25">
      <c r="A9" s="61" t="s">
        <v>10</v>
      </c>
      <c r="B9" s="187">
        <f>B6-B8</f>
        <v>68</v>
      </c>
    </row>
    <row r="10" spans="1:9" ht="17.25" thickBot="1" x14ac:dyDescent="0.25">
      <c r="A10" s="62"/>
      <c r="B10" s="63" t="s">
        <v>22</v>
      </c>
      <c r="C10" s="157" t="s">
        <v>23</v>
      </c>
      <c r="D10" s="158"/>
      <c r="E10" s="63" t="s">
        <v>24</v>
      </c>
      <c r="F10" s="64"/>
      <c r="G10" s="65" t="s">
        <v>40</v>
      </c>
    </row>
    <row r="11" spans="1:9" ht="18.75" thickBot="1" x14ac:dyDescent="0.25">
      <c r="A11" s="66" t="s">
        <v>41</v>
      </c>
      <c r="B11" s="188">
        <f>$E$6/$G$4</f>
        <v>34</v>
      </c>
      <c r="C11" s="189">
        <v>0</v>
      </c>
      <c r="D11" s="190"/>
      <c r="E11" s="188">
        <f>(0.2*$B$5-B11*4)/4</f>
        <v>116</v>
      </c>
      <c r="F11" s="191"/>
      <c r="G11" s="192">
        <f>E11*4+C11*9+B11*4</f>
        <v>600</v>
      </c>
    </row>
    <row r="12" spans="1:9" ht="18.75" thickBot="1" x14ac:dyDescent="0.25">
      <c r="A12" s="67" t="s">
        <v>42</v>
      </c>
      <c r="B12" s="193">
        <f t="shared" ref="B12:B13" si="0">$E$6/$G$4</f>
        <v>34</v>
      </c>
      <c r="C12" s="194">
        <f>$E$7/($G$4-1)</f>
        <v>16</v>
      </c>
      <c r="D12" s="195"/>
      <c r="E12" s="193">
        <f>(0.3*$B$5-B12*4-C12*9)/4</f>
        <v>155</v>
      </c>
      <c r="F12" s="191"/>
      <c r="G12" s="196">
        <f t="shared" ref="G12:G17" si="1">E12*4+C12*9+B12*4</f>
        <v>900</v>
      </c>
    </row>
    <row r="13" spans="1:9" ht="18.75" thickBot="1" x14ac:dyDescent="0.25">
      <c r="A13" s="67" t="s">
        <v>43</v>
      </c>
      <c r="B13" s="193">
        <f t="shared" si="0"/>
        <v>34</v>
      </c>
      <c r="C13" s="194">
        <f t="shared" ref="C13" si="2">$E$7/($G$4-1)</f>
        <v>16</v>
      </c>
      <c r="D13" s="195"/>
      <c r="E13" s="193">
        <f>($E$8-$E$12-$E$11)/($G$4-2)</f>
        <v>23.75</v>
      </c>
      <c r="F13" s="191"/>
      <c r="G13" s="196">
        <f t="shared" si="1"/>
        <v>375</v>
      </c>
    </row>
    <row r="14" spans="1:9" ht="18.75" thickBot="1" x14ac:dyDescent="0.25">
      <c r="A14" s="67" t="s">
        <v>44</v>
      </c>
      <c r="B14" s="193">
        <f>IF($G$4&lt;=3,0,($E$6/$G$4))</f>
        <v>34</v>
      </c>
      <c r="C14" s="194">
        <f>IF($G$4&lt;=3,0,$E$7/($G$4-1))</f>
        <v>16</v>
      </c>
      <c r="D14" s="195"/>
      <c r="E14" s="193">
        <f>IF($G$4&lt;=3,0,($E$8-$E$12-$E$11)/($G$4-2))</f>
        <v>23.75</v>
      </c>
      <c r="F14" s="191"/>
      <c r="G14" s="196">
        <f t="shared" si="1"/>
        <v>375</v>
      </c>
    </row>
    <row r="15" spans="1:9" ht="18.75" thickBot="1" x14ac:dyDescent="0.25">
      <c r="A15" s="67" t="s">
        <v>45</v>
      </c>
      <c r="B15" s="193">
        <f>IF($G$4&lt;=4,0,($E$6/$G$4))</f>
        <v>34</v>
      </c>
      <c r="C15" s="194">
        <f>IF($G$4&lt;=4,0,$E$7/($G$4-1))</f>
        <v>16</v>
      </c>
      <c r="D15" s="195"/>
      <c r="E15" s="193">
        <f>IF($G$4&lt;=4,0,($E$8-$E$12-$E$11)/($G$4-2))</f>
        <v>23.75</v>
      </c>
      <c r="F15" s="191"/>
      <c r="G15" s="196">
        <f t="shared" si="1"/>
        <v>375</v>
      </c>
    </row>
    <row r="16" spans="1:9" ht="18.75" thickBot="1" x14ac:dyDescent="0.25">
      <c r="A16" s="67" t="s">
        <v>46</v>
      </c>
      <c r="B16" s="193">
        <f>IF($G$4&lt;=5,0,($E$6/$G$4))</f>
        <v>34</v>
      </c>
      <c r="C16" s="194">
        <f>IF($G$4&lt;=5,0,$E$7/($G$4-1))</f>
        <v>16</v>
      </c>
      <c r="D16" s="195"/>
      <c r="E16" s="193">
        <f>IF($G$4&lt;=5,0,($E$8-$E$12-$E$11)/($G$4-2))</f>
        <v>23.75</v>
      </c>
      <c r="F16" s="191"/>
      <c r="G16" s="196">
        <f t="shared" si="1"/>
        <v>375</v>
      </c>
    </row>
    <row r="17" spans="1:7" ht="18.75" thickBot="1" x14ac:dyDescent="0.25">
      <c r="A17" s="67" t="s">
        <v>47</v>
      </c>
      <c r="B17" s="193">
        <f>IF($G$4&lt;=6,0,($E$6/$G$4))</f>
        <v>0</v>
      </c>
      <c r="C17" s="194">
        <f>IF($G$4&lt;=6,0,$E$7/($G$4-1))</f>
        <v>0</v>
      </c>
      <c r="D17" s="195"/>
      <c r="E17" s="193">
        <f>IF($G$4&lt;=6,0,($E$8-$E$12-$E$11)/($G$4-2))</f>
        <v>0</v>
      </c>
      <c r="F17" s="191"/>
      <c r="G17" s="196">
        <f t="shared" si="1"/>
        <v>0</v>
      </c>
    </row>
    <row r="18" spans="1:7" ht="19.5" thickBot="1" x14ac:dyDescent="0.25">
      <c r="A18" s="68" t="s">
        <v>48</v>
      </c>
      <c r="B18" s="197">
        <f>SUM(B11:B17)</f>
        <v>204</v>
      </c>
      <c r="C18" s="198">
        <f t="shared" ref="C18:G18" si="3">SUM(C11:C17)</f>
        <v>80</v>
      </c>
      <c r="D18" s="198"/>
      <c r="E18" s="197">
        <f t="shared" si="3"/>
        <v>366</v>
      </c>
      <c r="F18" s="197">
        <f t="shared" si="3"/>
        <v>0</v>
      </c>
      <c r="G18" s="196">
        <f t="shared" si="3"/>
        <v>3000</v>
      </c>
    </row>
    <row r="19" spans="1:7" x14ac:dyDescent="0.2">
      <c r="A19" s="156" t="s">
        <v>25</v>
      </c>
      <c r="B19" s="156"/>
      <c r="C19" s="156"/>
      <c r="D19" s="156"/>
      <c r="E19" s="156"/>
      <c r="F19" s="156"/>
      <c r="G19" s="156"/>
    </row>
    <row r="20" spans="1:7" ht="39.75" customHeight="1" x14ac:dyDescent="0.2">
      <c r="A20" s="156"/>
      <c r="B20" s="156"/>
      <c r="C20" s="156"/>
      <c r="D20" s="156"/>
      <c r="E20" s="156"/>
      <c r="F20" s="156"/>
      <c r="G20" s="156"/>
    </row>
    <row r="21" spans="1:7" hidden="1" x14ac:dyDescent="0.2"/>
    <row r="22" spans="1:7" hidden="1" x14ac:dyDescent="0.2"/>
  </sheetData>
  <sheetProtection algorithmName="SHA-512" hashValue="y86DY/Xrld8nVrJmaBSxyC42PFfLIPOl1OGcCY1EEHfAQTqBjkx4AOe5CrzQd8qMIGQoCE+rNSAnsNStNpvXpw==" saltValue="YGIbpfuQnu1x1DY/UIwi8Q==" spinCount="100000" sheet="1" objects="1" scenarios="1"/>
  <mergeCells count="15">
    <mergeCell ref="C18:D18"/>
    <mergeCell ref="A19:G20"/>
    <mergeCell ref="A1:I1"/>
    <mergeCell ref="C12:D12"/>
    <mergeCell ref="C13:D13"/>
    <mergeCell ref="C14:D14"/>
    <mergeCell ref="C15:D15"/>
    <mergeCell ref="C16:D16"/>
    <mergeCell ref="C17:D17"/>
    <mergeCell ref="F6:G6"/>
    <mergeCell ref="F7:G7"/>
    <mergeCell ref="F8:G8"/>
    <mergeCell ref="C10:D10"/>
    <mergeCell ref="C11:D11"/>
    <mergeCell ref="A2:I2"/>
  </mergeCells>
  <dataValidations count="2">
    <dataValidation type="list" allowBlank="1" showInputMessage="1" showErrorMessage="1" sqref="G4">
      <formula1>"3,4,5,6,7"</formula1>
    </dataValidation>
    <dataValidation type="list" allowBlank="1" showInputMessage="1" showErrorMessage="1" sqref="B3">
      <formula1>"Ganhar Massa, Perder Gordura, Manter"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170"/>
  <sheetViews>
    <sheetView showGridLines="0" workbookViewId="0">
      <selection sqref="A1:XFD2"/>
    </sheetView>
  </sheetViews>
  <sheetFormatPr defaultColWidth="0" defaultRowHeight="12.75" zeroHeight="1" x14ac:dyDescent="0.2"/>
  <cols>
    <col min="1" max="1" width="0.85546875" style="85" customWidth="1"/>
    <col min="2" max="2" width="2.7109375" style="77" customWidth="1"/>
    <col min="3" max="7" width="5.7109375" style="77" customWidth="1"/>
    <col min="8" max="8" width="4.42578125" style="77" customWidth="1"/>
    <col min="9" max="9" width="4.5703125" style="77" customWidth="1"/>
    <col min="10" max="10" width="0.85546875" style="77" customWidth="1"/>
    <col min="11" max="11" width="2.7109375" style="77" customWidth="1"/>
    <col min="12" max="12" width="0.85546875" style="77" customWidth="1"/>
    <col min="13" max="13" width="2.7109375" style="85" customWidth="1"/>
    <col min="14" max="20" width="5.7109375" style="77" customWidth="1"/>
    <col min="21" max="21" width="0.85546875" style="77" customWidth="1"/>
    <col min="22" max="22" width="2.7109375" style="77" customWidth="1"/>
    <col min="23" max="23" width="0.85546875" style="77" customWidth="1"/>
    <col min="24" max="24" width="2.7109375" style="77" customWidth="1"/>
    <col min="25" max="31" width="5.7109375" style="77" customWidth="1"/>
    <col min="32" max="32" width="0.85546875" style="77" customWidth="1"/>
    <col min="33" max="33" width="2.7109375" style="77" customWidth="1"/>
    <col min="34" max="34" width="0.85546875" style="85" customWidth="1"/>
    <col min="35" max="36" width="0.85546875" style="77" customWidth="1"/>
    <col min="37" max="37" width="2.7109375" style="77" customWidth="1"/>
    <col min="38" max="38" width="5.7109375" style="77" customWidth="1"/>
    <col min="39" max="39" width="10.7109375" style="77" customWidth="1"/>
    <col min="40" max="44" width="5.7109375" style="77" customWidth="1"/>
    <col min="45" max="45" width="0.85546875" style="77" customWidth="1"/>
    <col min="46" max="47" width="5.7109375" style="77" customWidth="1"/>
    <col min="48" max="48" width="1.140625" style="69" customWidth="1"/>
    <col min="49" max="49" width="5.7109375" style="77" hidden="1" customWidth="1"/>
    <col min="50" max="50" width="0.85546875" style="77" hidden="1" customWidth="1"/>
    <col min="51" max="51" width="5.7109375" style="77" hidden="1" customWidth="1"/>
    <col min="52" max="52" width="0.85546875" style="77" hidden="1" customWidth="1"/>
    <col min="53" max="53" width="2.7109375" style="77" hidden="1" customWidth="1"/>
    <col min="54" max="54" width="0.85546875" style="77" hidden="1" customWidth="1"/>
    <col min="55" max="55" width="0" style="77" hidden="1" customWidth="1"/>
    <col min="56" max="16384" width="9.140625" style="77" hidden="1"/>
  </cols>
  <sheetData>
    <row r="1" spans="1:55" s="3" customFormat="1" ht="34.5" customHeight="1" x14ac:dyDescent="0.2">
      <c r="A1" s="166" t="s">
        <v>13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</row>
    <row r="2" spans="1:55" s="38" customFormat="1" ht="16.5" x14ac:dyDescent="0.2">
      <c r="A2" s="146" t="s">
        <v>215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</row>
    <row r="3" spans="1:55" ht="26.25" x14ac:dyDescent="0.25">
      <c r="A3" s="69"/>
      <c r="B3" s="70"/>
      <c r="C3" s="70"/>
      <c r="D3" s="70"/>
      <c r="E3" s="71" t="s">
        <v>49</v>
      </c>
      <c r="F3" s="70"/>
      <c r="G3" s="70"/>
      <c r="H3" s="70"/>
      <c r="I3" s="70"/>
      <c r="J3" s="70"/>
      <c r="K3" s="70"/>
      <c r="L3" s="69"/>
      <c r="M3" s="72"/>
      <c r="N3" s="72"/>
      <c r="O3" s="72"/>
      <c r="P3" s="72"/>
      <c r="Q3" s="73" t="s">
        <v>50</v>
      </c>
      <c r="R3" s="74"/>
      <c r="S3" s="72"/>
      <c r="T3" s="72"/>
      <c r="U3" s="72"/>
      <c r="V3" s="72"/>
      <c r="W3" s="69"/>
      <c r="X3" s="75"/>
      <c r="Y3" s="75"/>
      <c r="Z3" s="75"/>
      <c r="AA3" s="75"/>
      <c r="AB3" s="76" t="s">
        <v>51</v>
      </c>
      <c r="AC3" s="75"/>
      <c r="AD3" s="75"/>
      <c r="AE3" s="75"/>
      <c r="AF3" s="75"/>
      <c r="AG3" s="75"/>
      <c r="AH3" s="69"/>
      <c r="AJ3" s="69"/>
      <c r="AK3" s="160" t="s">
        <v>52</v>
      </c>
      <c r="AL3" s="160"/>
      <c r="AM3" s="160"/>
      <c r="AN3" s="160"/>
      <c r="AO3" s="160"/>
      <c r="AP3" s="160"/>
      <c r="AQ3" s="160"/>
      <c r="AR3" s="160"/>
      <c r="AS3" s="160"/>
      <c r="AT3" s="160"/>
      <c r="AU3" s="78"/>
      <c r="AV3" s="79"/>
      <c r="AW3" s="80"/>
      <c r="AX3" s="80"/>
      <c r="AY3" s="80"/>
      <c r="AZ3" s="80"/>
      <c r="BA3" s="80"/>
      <c r="BB3" s="81"/>
      <c r="BC3" s="81"/>
    </row>
    <row r="4" spans="1:55" ht="12.95" customHeight="1" x14ac:dyDescent="0.2">
      <c r="A4" s="69"/>
      <c r="B4" s="82"/>
      <c r="C4" s="82"/>
      <c r="D4" s="82"/>
      <c r="E4" s="82"/>
      <c r="F4" s="82"/>
      <c r="G4" s="82"/>
      <c r="H4" s="82"/>
      <c r="I4" s="82"/>
      <c r="J4" s="82"/>
      <c r="K4" s="82"/>
      <c r="L4" s="69"/>
      <c r="M4" s="83"/>
      <c r="N4" s="83"/>
      <c r="O4" s="83"/>
      <c r="P4" s="83"/>
      <c r="Q4" s="83"/>
      <c r="R4" s="83"/>
      <c r="S4" s="83"/>
      <c r="T4" s="83"/>
      <c r="U4" s="83"/>
      <c r="V4" s="83"/>
      <c r="W4" s="69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69"/>
      <c r="AI4" s="85"/>
      <c r="AJ4" s="69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W4" s="81"/>
      <c r="AX4" s="81"/>
      <c r="AY4" s="81"/>
      <c r="AZ4" s="81"/>
      <c r="BA4" s="81"/>
      <c r="BB4" s="81"/>
      <c r="BC4" s="81"/>
    </row>
    <row r="5" spans="1:55" ht="15" x14ac:dyDescent="0.25">
      <c r="A5" s="69"/>
      <c r="B5" s="82"/>
      <c r="C5" s="161" t="s">
        <v>53</v>
      </c>
      <c r="D5" s="161"/>
      <c r="E5" s="161"/>
      <c r="F5" s="161"/>
      <c r="G5" s="161"/>
      <c r="H5" s="161"/>
      <c r="I5" s="161"/>
      <c r="J5" s="161"/>
      <c r="K5" s="82"/>
      <c r="L5" s="87"/>
      <c r="M5" s="88"/>
      <c r="N5" s="162" t="s">
        <v>54</v>
      </c>
      <c r="O5" s="162"/>
      <c r="P5" s="162"/>
      <c r="Q5" s="162"/>
      <c r="R5" s="162"/>
      <c r="S5" s="162"/>
      <c r="T5" s="162"/>
      <c r="U5" s="162"/>
      <c r="V5" s="88"/>
      <c r="W5" s="87"/>
      <c r="X5" s="89"/>
      <c r="Y5" s="163" t="s">
        <v>55</v>
      </c>
      <c r="Z5" s="163"/>
      <c r="AA5" s="163"/>
      <c r="AB5" s="163"/>
      <c r="AC5" s="163"/>
      <c r="AD5" s="163"/>
      <c r="AE5" s="163"/>
      <c r="AF5" s="163"/>
      <c r="AG5" s="89"/>
      <c r="AH5" s="87"/>
      <c r="AI5" s="90"/>
      <c r="AJ5" s="87"/>
      <c r="AK5" s="91"/>
      <c r="AL5" s="164" t="s">
        <v>212</v>
      </c>
      <c r="AM5" s="164"/>
      <c r="AN5" s="164"/>
      <c r="AO5" s="164"/>
      <c r="AP5" s="164"/>
      <c r="AQ5" s="164"/>
      <c r="AR5" s="164"/>
      <c r="AS5" s="164"/>
      <c r="AT5" s="164"/>
      <c r="AU5" s="91"/>
      <c r="AV5" s="87"/>
      <c r="AW5" s="92"/>
      <c r="AX5" s="92"/>
      <c r="AY5" s="92"/>
      <c r="AZ5" s="92"/>
      <c r="BA5" s="92"/>
      <c r="BB5" s="81"/>
      <c r="BC5" s="81"/>
    </row>
    <row r="6" spans="1:55" ht="15" x14ac:dyDescent="0.25">
      <c r="A6" s="69"/>
      <c r="B6" s="82"/>
      <c r="C6" s="93"/>
      <c r="D6" s="94" t="s">
        <v>56</v>
      </c>
      <c r="E6" s="95" t="s">
        <v>57</v>
      </c>
      <c r="F6" s="96" t="s">
        <v>58</v>
      </c>
      <c r="G6" s="97" t="s">
        <v>59</v>
      </c>
      <c r="H6" s="159" t="s">
        <v>60</v>
      </c>
      <c r="I6" s="159"/>
      <c r="J6" s="69"/>
      <c r="K6" s="82"/>
      <c r="L6" s="69"/>
      <c r="M6" s="83"/>
      <c r="N6" s="93"/>
      <c r="O6" s="94" t="s">
        <v>56</v>
      </c>
      <c r="P6" s="95" t="s">
        <v>57</v>
      </c>
      <c r="Q6" s="96" t="s">
        <v>58</v>
      </c>
      <c r="R6" s="97" t="s">
        <v>59</v>
      </c>
      <c r="S6" s="159" t="s">
        <v>60</v>
      </c>
      <c r="T6" s="159" t="s">
        <v>61</v>
      </c>
      <c r="U6" s="69"/>
      <c r="V6" s="83"/>
      <c r="W6" s="69"/>
      <c r="X6" s="84"/>
      <c r="Y6" s="93"/>
      <c r="Z6" s="94" t="s">
        <v>56</v>
      </c>
      <c r="AA6" s="95" t="s">
        <v>57</v>
      </c>
      <c r="AB6" s="96" t="s">
        <v>58</v>
      </c>
      <c r="AC6" s="97" t="s">
        <v>59</v>
      </c>
      <c r="AD6" s="159" t="s">
        <v>60</v>
      </c>
      <c r="AE6" s="159" t="s">
        <v>61</v>
      </c>
      <c r="AF6" s="69"/>
      <c r="AG6" s="84"/>
      <c r="AH6" s="69"/>
      <c r="AI6" s="98"/>
      <c r="AJ6" s="69"/>
      <c r="AK6" s="86"/>
      <c r="AL6" s="93"/>
      <c r="AM6" s="94" t="s">
        <v>56</v>
      </c>
      <c r="AN6" s="95" t="s">
        <v>57</v>
      </c>
      <c r="AO6" s="96" t="s">
        <v>58</v>
      </c>
      <c r="AP6" s="97" t="s">
        <v>59</v>
      </c>
      <c r="AQ6" s="97" t="s">
        <v>60</v>
      </c>
      <c r="AR6" s="97" t="s">
        <v>62</v>
      </c>
      <c r="AS6" s="97"/>
      <c r="AT6" s="99" t="s">
        <v>63</v>
      </c>
      <c r="AU6" s="86"/>
      <c r="AW6" s="81"/>
      <c r="AX6" s="81"/>
      <c r="AY6" s="81"/>
      <c r="AZ6" s="81"/>
      <c r="BA6" s="81"/>
      <c r="BB6" s="81"/>
      <c r="BC6" s="81"/>
    </row>
    <row r="7" spans="1:55" ht="15" x14ac:dyDescent="0.25">
      <c r="A7" s="69"/>
      <c r="B7" s="82"/>
      <c r="C7" s="100" t="s">
        <v>64</v>
      </c>
      <c r="D7" s="101">
        <v>2</v>
      </c>
      <c r="E7" s="102">
        <v>24</v>
      </c>
      <c r="F7" s="103">
        <v>0.25</v>
      </c>
      <c r="G7" s="104">
        <v>5</v>
      </c>
      <c r="H7" s="165">
        <v>109</v>
      </c>
      <c r="I7" s="165"/>
      <c r="J7" s="69"/>
      <c r="K7" s="82"/>
      <c r="L7" s="69"/>
      <c r="M7" s="83"/>
      <c r="N7" s="100" t="s">
        <v>64</v>
      </c>
      <c r="O7" s="101">
        <v>23</v>
      </c>
      <c r="P7" s="102">
        <v>0</v>
      </c>
      <c r="Q7" s="103">
        <v>1</v>
      </c>
      <c r="R7" s="104">
        <v>0</v>
      </c>
      <c r="S7" s="165">
        <v>104</v>
      </c>
      <c r="T7" s="165"/>
      <c r="U7" s="69"/>
      <c r="V7" s="83"/>
      <c r="W7" s="69"/>
      <c r="X7" s="84"/>
      <c r="Y7" s="100" t="s">
        <v>65</v>
      </c>
      <c r="Z7" s="101">
        <v>0</v>
      </c>
      <c r="AA7" s="102">
        <v>0</v>
      </c>
      <c r="AB7" s="103">
        <v>9.1999999999999993</v>
      </c>
      <c r="AC7" s="104">
        <v>0</v>
      </c>
      <c r="AD7" s="165">
        <v>83</v>
      </c>
      <c r="AE7" s="165">
        <v>8.8000000000000007</v>
      </c>
      <c r="AF7" s="69"/>
      <c r="AG7" s="84"/>
      <c r="AH7" s="69"/>
      <c r="AI7" s="105"/>
      <c r="AJ7" s="69"/>
      <c r="AK7" s="86"/>
      <c r="AL7" s="100" t="s">
        <v>66</v>
      </c>
      <c r="AM7" s="101">
        <v>23.7</v>
      </c>
      <c r="AN7" s="102">
        <v>2.94</v>
      </c>
      <c r="AO7" s="103">
        <v>0.9</v>
      </c>
      <c r="AP7" s="104">
        <v>0</v>
      </c>
      <c r="AQ7" s="106">
        <v>118.2</v>
      </c>
      <c r="AR7" s="107">
        <v>128</v>
      </c>
      <c r="AS7" s="87"/>
      <c r="AT7" s="108">
        <v>5.5</v>
      </c>
      <c r="AU7" s="86"/>
      <c r="AW7" s="81"/>
      <c r="AX7" s="81"/>
      <c r="AY7" s="81"/>
      <c r="AZ7" s="81"/>
      <c r="BA7" s="81"/>
      <c r="BB7" s="81"/>
      <c r="BC7" s="81"/>
    </row>
    <row r="8" spans="1:55" ht="5.0999999999999996" customHeight="1" x14ac:dyDescent="0.25">
      <c r="A8" s="69"/>
      <c r="B8" s="82"/>
      <c r="C8" s="69"/>
      <c r="D8" s="109"/>
      <c r="E8" s="110"/>
      <c r="F8" s="111"/>
      <c r="G8" s="100"/>
      <c r="H8" s="111"/>
      <c r="I8" s="111"/>
      <c r="J8" s="69"/>
      <c r="K8" s="82"/>
      <c r="L8" s="69"/>
      <c r="M8" s="83"/>
      <c r="N8" s="69"/>
      <c r="O8" s="109"/>
      <c r="P8" s="110"/>
      <c r="Q8" s="111"/>
      <c r="R8" s="100"/>
      <c r="S8" s="111"/>
      <c r="T8" s="111"/>
      <c r="U8" s="69"/>
      <c r="V8" s="83"/>
      <c r="W8" s="69"/>
      <c r="X8" s="84"/>
      <c r="Y8" s="69"/>
      <c r="Z8" s="109"/>
      <c r="AA8" s="110"/>
      <c r="AB8" s="111"/>
      <c r="AC8" s="100"/>
      <c r="AD8" s="111"/>
      <c r="AE8" s="111"/>
      <c r="AF8" s="69"/>
      <c r="AG8" s="84"/>
      <c r="AH8" s="69"/>
      <c r="AI8" s="105"/>
      <c r="AJ8" s="69"/>
      <c r="AK8" s="86"/>
      <c r="AL8" s="69"/>
      <c r="AM8" s="109"/>
      <c r="AN8" s="109"/>
      <c r="AO8" s="109"/>
      <c r="AP8" s="109"/>
      <c r="AQ8" s="109"/>
      <c r="AR8" s="109"/>
      <c r="AS8" s="87"/>
      <c r="AT8" s="109"/>
      <c r="AU8" s="86"/>
      <c r="AW8" s="81"/>
      <c r="AX8" s="81"/>
      <c r="AY8" s="81"/>
      <c r="AZ8" s="81"/>
      <c r="BA8" s="81"/>
      <c r="BB8" s="81"/>
      <c r="BC8" s="81"/>
    </row>
    <row r="9" spans="1:55" ht="15" x14ac:dyDescent="0.25">
      <c r="A9" s="69"/>
      <c r="B9" s="82"/>
      <c r="C9" s="82"/>
      <c r="D9" s="82"/>
      <c r="E9" s="82"/>
      <c r="F9" s="82"/>
      <c r="G9" s="82"/>
      <c r="H9" s="82"/>
      <c r="I9" s="82"/>
      <c r="J9" s="82"/>
      <c r="K9" s="82"/>
      <c r="L9" s="69"/>
      <c r="M9" s="83"/>
      <c r="N9" s="83"/>
      <c r="O9" s="83"/>
      <c r="P9" s="83"/>
      <c r="Q9" s="83"/>
      <c r="R9" s="83"/>
      <c r="S9" s="83"/>
      <c r="T9" s="83"/>
      <c r="U9" s="83"/>
      <c r="V9" s="83"/>
      <c r="W9" s="69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69"/>
      <c r="AI9" s="112"/>
      <c r="AJ9" s="69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W9" s="81"/>
      <c r="AX9" s="81"/>
      <c r="AY9" s="81"/>
      <c r="AZ9" s="81"/>
      <c r="BA9" s="81"/>
      <c r="BB9" s="81"/>
      <c r="BC9" s="81"/>
    </row>
    <row r="10" spans="1:55" ht="5.0999999999999996" customHeight="1" x14ac:dyDescent="0.25">
      <c r="A10" s="69"/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69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69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69"/>
      <c r="AI10" s="112"/>
      <c r="AJ10" s="69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W10" s="81"/>
      <c r="AX10" s="81"/>
      <c r="AY10" s="81"/>
      <c r="AZ10" s="81"/>
      <c r="BA10" s="81"/>
      <c r="BB10" s="81"/>
      <c r="BC10" s="81"/>
    </row>
    <row r="11" spans="1:55" ht="15" x14ac:dyDescent="0.25">
      <c r="A11" s="69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69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69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69"/>
      <c r="AI11" s="113"/>
      <c r="AJ11" s="69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W11" s="81"/>
      <c r="AX11" s="81"/>
      <c r="AY11" s="81"/>
      <c r="AZ11" s="81"/>
      <c r="BA11" s="81"/>
      <c r="BB11" s="81"/>
      <c r="BC11" s="81"/>
    </row>
    <row r="12" spans="1:55" ht="15" x14ac:dyDescent="0.25">
      <c r="A12" s="69"/>
      <c r="B12" s="82"/>
      <c r="C12" s="161" t="s">
        <v>67</v>
      </c>
      <c r="D12" s="161"/>
      <c r="E12" s="161"/>
      <c r="F12" s="161"/>
      <c r="G12" s="161"/>
      <c r="H12" s="161"/>
      <c r="I12" s="161"/>
      <c r="J12" s="161"/>
      <c r="K12" s="82"/>
      <c r="L12" s="87"/>
      <c r="M12" s="88"/>
      <c r="N12" s="162" t="s">
        <v>68</v>
      </c>
      <c r="O12" s="162"/>
      <c r="P12" s="162"/>
      <c r="Q12" s="162"/>
      <c r="R12" s="162"/>
      <c r="S12" s="162"/>
      <c r="T12" s="162"/>
      <c r="U12" s="162"/>
      <c r="V12" s="88"/>
      <c r="W12" s="87"/>
      <c r="X12" s="89"/>
      <c r="Y12" s="163" t="s">
        <v>69</v>
      </c>
      <c r="Z12" s="163"/>
      <c r="AA12" s="163"/>
      <c r="AB12" s="163"/>
      <c r="AC12" s="163"/>
      <c r="AD12" s="163"/>
      <c r="AE12" s="163"/>
      <c r="AF12" s="163"/>
      <c r="AG12" s="89"/>
      <c r="AH12" s="87"/>
      <c r="AI12" s="114"/>
      <c r="AJ12" s="87"/>
      <c r="AK12" s="91"/>
      <c r="AL12" s="164" t="s">
        <v>213</v>
      </c>
      <c r="AM12" s="164"/>
      <c r="AN12" s="164"/>
      <c r="AO12" s="164"/>
      <c r="AP12" s="164"/>
      <c r="AQ12" s="164"/>
      <c r="AR12" s="164"/>
      <c r="AS12" s="164"/>
      <c r="AT12" s="164"/>
      <c r="AU12" s="91"/>
      <c r="AV12" s="87"/>
      <c r="AW12" s="92"/>
      <c r="AX12" s="92"/>
      <c r="AY12" s="92"/>
      <c r="AZ12" s="92"/>
      <c r="BA12" s="92"/>
      <c r="BB12" s="92"/>
      <c r="BC12" s="81"/>
    </row>
    <row r="13" spans="1:55" ht="15" x14ac:dyDescent="0.25">
      <c r="A13" s="69"/>
      <c r="B13" s="82"/>
      <c r="C13" s="93"/>
      <c r="D13" s="94" t="s">
        <v>56</v>
      </c>
      <c r="E13" s="95" t="s">
        <v>57</v>
      </c>
      <c r="F13" s="96" t="s">
        <v>58</v>
      </c>
      <c r="G13" s="97" t="s">
        <v>59</v>
      </c>
      <c r="H13" s="159" t="s">
        <v>60</v>
      </c>
      <c r="I13" s="159" t="s">
        <v>61</v>
      </c>
      <c r="J13" s="69"/>
      <c r="K13" s="82"/>
      <c r="L13" s="69"/>
      <c r="M13" s="83"/>
      <c r="N13" s="93"/>
      <c r="O13" s="94" t="s">
        <v>56</v>
      </c>
      <c r="P13" s="95" t="s">
        <v>57</v>
      </c>
      <c r="Q13" s="96" t="s">
        <v>58</v>
      </c>
      <c r="R13" s="97" t="s">
        <v>59</v>
      </c>
      <c r="S13" s="159" t="s">
        <v>60</v>
      </c>
      <c r="T13" s="159" t="s">
        <v>61</v>
      </c>
      <c r="U13" s="69"/>
      <c r="V13" s="83"/>
      <c r="W13" s="69"/>
      <c r="X13" s="84"/>
      <c r="Y13" s="93"/>
      <c r="Z13" s="94" t="s">
        <v>56</v>
      </c>
      <c r="AA13" s="95" t="s">
        <v>57</v>
      </c>
      <c r="AB13" s="96" t="s">
        <v>58</v>
      </c>
      <c r="AC13" s="97" t="s">
        <v>59</v>
      </c>
      <c r="AD13" s="159" t="s">
        <v>60</v>
      </c>
      <c r="AE13" s="159" t="s">
        <v>61</v>
      </c>
      <c r="AF13" s="69"/>
      <c r="AG13" s="84"/>
      <c r="AH13" s="69"/>
      <c r="AI13" s="115"/>
      <c r="AJ13" s="69"/>
      <c r="AK13" s="86"/>
      <c r="AL13" s="93"/>
      <c r="AM13" s="94" t="s">
        <v>56</v>
      </c>
      <c r="AN13" s="95" t="s">
        <v>57</v>
      </c>
      <c r="AO13" s="96" t="s">
        <v>58</v>
      </c>
      <c r="AP13" s="97" t="s">
        <v>59</v>
      </c>
      <c r="AQ13" s="97" t="s">
        <v>60</v>
      </c>
      <c r="AR13" s="97" t="s">
        <v>62</v>
      </c>
      <c r="AS13" s="97"/>
      <c r="AT13" s="99" t="s">
        <v>63</v>
      </c>
      <c r="AU13" s="86"/>
      <c r="AW13" s="81"/>
      <c r="AX13" s="81"/>
      <c r="AY13" s="81"/>
      <c r="AZ13" s="81"/>
      <c r="BA13" s="81"/>
      <c r="BB13" s="81"/>
      <c r="BC13" s="81"/>
    </row>
    <row r="14" spans="1:55" ht="15" x14ac:dyDescent="0.25">
      <c r="A14" s="69"/>
      <c r="B14" s="82"/>
      <c r="C14" s="100" t="s">
        <v>64</v>
      </c>
      <c r="D14" s="101">
        <v>3</v>
      </c>
      <c r="E14" s="102">
        <v>22</v>
      </c>
      <c r="F14" s="103">
        <v>0</v>
      </c>
      <c r="G14" s="104">
        <v>2</v>
      </c>
      <c r="H14" s="165">
        <v>105</v>
      </c>
      <c r="I14" s="165"/>
      <c r="J14" s="69"/>
      <c r="K14" s="82"/>
      <c r="L14" s="69"/>
      <c r="M14" s="83"/>
      <c r="N14" s="100" t="s">
        <v>70</v>
      </c>
      <c r="O14" s="101">
        <v>6</v>
      </c>
      <c r="P14" s="102">
        <v>10</v>
      </c>
      <c r="Q14" s="103">
        <v>0</v>
      </c>
      <c r="R14" s="104">
        <v>0</v>
      </c>
      <c r="S14" s="165">
        <v>70</v>
      </c>
      <c r="T14" s="165"/>
      <c r="U14" s="69"/>
      <c r="V14" s="83"/>
      <c r="W14" s="69"/>
      <c r="X14" s="84"/>
      <c r="Y14" s="100" t="s">
        <v>65</v>
      </c>
      <c r="Z14" s="101">
        <v>0</v>
      </c>
      <c r="AA14" s="102">
        <v>0</v>
      </c>
      <c r="AB14" s="103">
        <v>9.9</v>
      </c>
      <c r="AC14" s="104">
        <v>0</v>
      </c>
      <c r="AD14" s="165">
        <v>89</v>
      </c>
      <c r="AE14" s="165">
        <v>1.5</v>
      </c>
      <c r="AF14" s="69"/>
      <c r="AG14" s="84"/>
      <c r="AH14" s="69"/>
      <c r="AI14" s="116"/>
      <c r="AJ14" s="69"/>
      <c r="AK14" s="86"/>
      <c r="AL14" s="100" t="s">
        <v>66</v>
      </c>
      <c r="AM14" s="101">
        <v>27</v>
      </c>
      <c r="AN14" s="102">
        <v>1</v>
      </c>
      <c r="AO14" s="103">
        <v>0</v>
      </c>
      <c r="AP14" s="104">
        <v>0</v>
      </c>
      <c r="AQ14" s="106">
        <v>112</v>
      </c>
      <c r="AR14" s="107">
        <v>70</v>
      </c>
      <c r="AS14" s="87"/>
      <c r="AT14" s="108">
        <v>6.5</v>
      </c>
      <c r="AU14" s="86"/>
      <c r="AW14" s="81"/>
      <c r="AX14" s="81"/>
      <c r="AY14" s="81"/>
      <c r="AZ14" s="81"/>
      <c r="BA14" s="81"/>
      <c r="BB14" s="81"/>
      <c r="BC14" s="81"/>
    </row>
    <row r="15" spans="1:55" ht="5.0999999999999996" customHeight="1" x14ac:dyDescent="0.25">
      <c r="A15" s="69"/>
      <c r="B15" s="82"/>
      <c r="C15" s="69"/>
      <c r="D15" s="109"/>
      <c r="E15" s="110"/>
      <c r="F15" s="111"/>
      <c r="G15" s="100"/>
      <c r="H15" s="111"/>
      <c r="I15" s="111"/>
      <c r="J15" s="69"/>
      <c r="K15" s="82"/>
      <c r="L15" s="69"/>
      <c r="M15" s="83"/>
      <c r="N15" s="69"/>
      <c r="O15" s="109"/>
      <c r="P15" s="110"/>
      <c r="Q15" s="111"/>
      <c r="R15" s="100"/>
      <c r="S15" s="111"/>
      <c r="T15" s="111"/>
      <c r="U15" s="69"/>
      <c r="V15" s="83"/>
      <c r="W15" s="69"/>
      <c r="X15" s="84"/>
      <c r="Y15" s="69"/>
      <c r="Z15" s="109"/>
      <c r="AA15" s="110"/>
      <c r="AB15" s="111"/>
      <c r="AC15" s="100"/>
      <c r="AD15" s="111"/>
      <c r="AE15" s="111"/>
      <c r="AF15" s="69"/>
      <c r="AG15" s="84"/>
      <c r="AH15" s="69"/>
      <c r="AI15" s="116"/>
      <c r="AJ15" s="69"/>
      <c r="AK15" s="86"/>
      <c r="AL15" s="69"/>
      <c r="AM15" s="109"/>
      <c r="AN15" s="109"/>
      <c r="AO15" s="109"/>
      <c r="AP15" s="109"/>
      <c r="AQ15" s="109"/>
      <c r="AR15" s="109"/>
      <c r="AS15" s="87"/>
      <c r="AT15" s="109"/>
      <c r="AU15" s="86"/>
      <c r="AW15" s="81"/>
      <c r="AX15" s="81"/>
      <c r="AY15" s="81"/>
      <c r="AZ15" s="81"/>
      <c r="BA15" s="81"/>
      <c r="BB15" s="81"/>
      <c r="BC15" s="81"/>
    </row>
    <row r="16" spans="1:55" ht="15" x14ac:dyDescent="0.25">
      <c r="A16" s="69"/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69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69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69"/>
      <c r="AI16" s="116"/>
      <c r="AJ16" s="69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W16" s="81"/>
      <c r="AX16" s="81"/>
      <c r="AY16" s="81"/>
      <c r="AZ16" s="81"/>
      <c r="BA16" s="81"/>
      <c r="BB16" s="81"/>
      <c r="BC16" s="81"/>
    </row>
    <row r="17" spans="1:55" ht="5.0999999999999996" customHeight="1" x14ac:dyDescent="0.25">
      <c r="A17" s="69"/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69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69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69"/>
      <c r="AI17" s="117"/>
      <c r="AJ17" s="69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W17" s="81"/>
      <c r="AX17" s="81"/>
      <c r="AY17" s="81"/>
      <c r="AZ17" s="81"/>
      <c r="BA17" s="81"/>
      <c r="BB17" s="81"/>
      <c r="BC17" s="81"/>
    </row>
    <row r="18" spans="1:55" s="85" customFormat="1" ht="15" customHeight="1" x14ac:dyDescent="0.25">
      <c r="A18" s="69"/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69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69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69"/>
      <c r="AI18" s="117"/>
      <c r="AJ18" s="69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69"/>
      <c r="AW18" s="81"/>
      <c r="AX18" s="81"/>
      <c r="AY18" s="81"/>
      <c r="AZ18" s="81"/>
      <c r="BA18" s="81"/>
      <c r="BB18" s="81"/>
      <c r="BC18" s="81"/>
    </row>
    <row r="19" spans="1:55" ht="12.95" customHeight="1" x14ac:dyDescent="0.25">
      <c r="A19" s="69"/>
      <c r="B19" s="82"/>
      <c r="C19" s="161" t="s">
        <v>71</v>
      </c>
      <c r="D19" s="161"/>
      <c r="E19" s="161"/>
      <c r="F19" s="161"/>
      <c r="G19" s="161"/>
      <c r="H19" s="161"/>
      <c r="I19" s="161"/>
      <c r="J19" s="161"/>
      <c r="K19" s="82"/>
      <c r="L19" s="87"/>
      <c r="M19" s="88"/>
      <c r="N19" s="162" t="s">
        <v>72</v>
      </c>
      <c r="O19" s="162"/>
      <c r="P19" s="162"/>
      <c r="Q19" s="162"/>
      <c r="R19" s="162"/>
      <c r="S19" s="162"/>
      <c r="T19" s="162"/>
      <c r="U19" s="162"/>
      <c r="V19" s="88"/>
      <c r="W19" s="87"/>
      <c r="X19" s="89"/>
      <c r="Y19" s="163" t="s">
        <v>73</v>
      </c>
      <c r="Z19" s="163"/>
      <c r="AA19" s="163"/>
      <c r="AB19" s="163"/>
      <c r="AC19" s="163"/>
      <c r="AD19" s="163"/>
      <c r="AE19" s="163"/>
      <c r="AF19" s="163"/>
      <c r="AG19" s="89"/>
      <c r="AH19" s="87"/>
      <c r="AI19" s="85"/>
      <c r="AJ19" s="87"/>
      <c r="AK19" s="91"/>
      <c r="AL19" s="164" t="s">
        <v>74</v>
      </c>
      <c r="AM19" s="164"/>
      <c r="AN19" s="164"/>
      <c r="AO19" s="164"/>
      <c r="AP19" s="164"/>
      <c r="AQ19" s="164"/>
      <c r="AR19" s="164"/>
      <c r="AS19" s="164"/>
      <c r="AT19" s="164"/>
      <c r="AU19" s="91"/>
      <c r="AV19" s="87"/>
      <c r="AW19" s="92"/>
      <c r="AX19" s="92"/>
      <c r="AY19" s="92"/>
      <c r="AZ19" s="92"/>
      <c r="BA19" s="92"/>
      <c r="BB19" s="92"/>
      <c r="BC19" s="81"/>
    </row>
    <row r="20" spans="1:55" ht="15" x14ac:dyDescent="0.25">
      <c r="A20" s="69"/>
      <c r="B20" s="82"/>
      <c r="C20" s="93"/>
      <c r="D20" s="94" t="s">
        <v>56</v>
      </c>
      <c r="E20" s="95" t="s">
        <v>57</v>
      </c>
      <c r="F20" s="96" t="s">
        <v>58</v>
      </c>
      <c r="G20" s="97" t="s">
        <v>59</v>
      </c>
      <c r="H20" s="159" t="s">
        <v>60</v>
      </c>
      <c r="I20" s="159" t="s">
        <v>61</v>
      </c>
      <c r="J20" s="69"/>
      <c r="K20" s="82"/>
      <c r="L20" s="69"/>
      <c r="M20" s="83"/>
      <c r="N20" s="93"/>
      <c r="O20" s="94" t="s">
        <v>56</v>
      </c>
      <c r="P20" s="95" t="s">
        <v>57</v>
      </c>
      <c r="Q20" s="96" t="s">
        <v>58</v>
      </c>
      <c r="R20" s="97" t="s">
        <v>59</v>
      </c>
      <c r="S20" s="159" t="s">
        <v>60</v>
      </c>
      <c r="T20" s="159" t="s">
        <v>61</v>
      </c>
      <c r="U20" s="69"/>
      <c r="V20" s="83"/>
      <c r="W20" s="69"/>
      <c r="X20" s="84"/>
      <c r="Y20" s="93"/>
      <c r="Z20" s="94" t="s">
        <v>56</v>
      </c>
      <c r="AA20" s="95" t="s">
        <v>57</v>
      </c>
      <c r="AB20" s="96" t="s">
        <v>58</v>
      </c>
      <c r="AC20" s="97" t="s">
        <v>59</v>
      </c>
      <c r="AD20" s="159" t="s">
        <v>60</v>
      </c>
      <c r="AE20" s="159" t="s">
        <v>61</v>
      </c>
      <c r="AF20" s="69"/>
      <c r="AG20" s="84"/>
      <c r="AH20" s="69"/>
      <c r="AI20" s="118"/>
      <c r="AJ20" s="69"/>
      <c r="AK20" s="86"/>
      <c r="AL20" s="93"/>
      <c r="AM20" s="94" t="s">
        <v>56</v>
      </c>
      <c r="AN20" s="95" t="s">
        <v>57</v>
      </c>
      <c r="AO20" s="96" t="s">
        <v>58</v>
      </c>
      <c r="AP20" s="97" t="s">
        <v>59</v>
      </c>
      <c r="AQ20" s="97" t="s">
        <v>60</v>
      </c>
      <c r="AR20" s="97" t="s">
        <v>62</v>
      </c>
      <c r="AS20" s="97"/>
      <c r="AT20" s="99" t="s">
        <v>63</v>
      </c>
      <c r="AU20" s="86"/>
      <c r="AW20" s="81"/>
      <c r="AX20" s="81"/>
      <c r="AY20" s="81"/>
      <c r="AZ20" s="81"/>
      <c r="BA20" s="81"/>
      <c r="BB20" s="81"/>
      <c r="BC20" s="81"/>
    </row>
    <row r="21" spans="1:55" ht="15" x14ac:dyDescent="0.25">
      <c r="A21" s="69"/>
      <c r="B21" s="82"/>
      <c r="C21" s="100" t="s">
        <v>64</v>
      </c>
      <c r="D21" s="101">
        <v>16</v>
      </c>
      <c r="E21" s="102">
        <v>60</v>
      </c>
      <c r="F21" s="103">
        <v>7</v>
      </c>
      <c r="G21" s="104">
        <v>6</v>
      </c>
      <c r="H21" s="165">
        <v>374</v>
      </c>
      <c r="I21" s="165">
        <v>0</v>
      </c>
      <c r="J21" s="69"/>
      <c r="K21" s="82"/>
      <c r="L21" s="69"/>
      <c r="M21" s="83"/>
      <c r="N21" s="100" t="s">
        <v>64</v>
      </c>
      <c r="O21" s="101">
        <v>29</v>
      </c>
      <c r="P21" s="102">
        <v>0</v>
      </c>
      <c r="Q21" s="103">
        <v>7</v>
      </c>
      <c r="R21" s="104">
        <v>0</v>
      </c>
      <c r="S21" s="165">
        <v>185</v>
      </c>
      <c r="T21" s="165">
        <v>0.2</v>
      </c>
      <c r="U21" s="69"/>
      <c r="V21" s="83"/>
      <c r="W21" s="69"/>
      <c r="X21" s="84"/>
      <c r="Y21" s="100" t="s">
        <v>64</v>
      </c>
      <c r="Z21" s="101">
        <v>17</v>
      </c>
      <c r="AA21" s="102">
        <v>7</v>
      </c>
      <c r="AB21" s="103">
        <v>67</v>
      </c>
      <c r="AC21" s="104">
        <v>0</v>
      </c>
      <c r="AD21" s="165">
        <v>699</v>
      </c>
      <c r="AE21" s="165">
        <v>21</v>
      </c>
      <c r="AF21" s="69"/>
      <c r="AG21" s="84"/>
      <c r="AH21" s="69"/>
      <c r="AI21" s="98"/>
      <c r="AJ21" s="69"/>
      <c r="AK21" s="86"/>
      <c r="AL21" s="100" t="s">
        <v>66</v>
      </c>
      <c r="AM21" s="101">
        <v>24</v>
      </c>
      <c r="AN21" s="102">
        <v>1.5</v>
      </c>
      <c r="AO21" s="103">
        <v>1.5</v>
      </c>
      <c r="AP21" s="104">
        <v>0</v>
      </c>
      <c r="AQ21" s="106">
        <v>123.9</v>
      </c>
      <c r="AR21" s="107">
        <v>51</v>
      </c>
      <c r="AS21" s="87"/>
      <c r="AT21" s="108">
        <v>5.8</v>
      </c>
      <c r="AU21" s="86"/>
      <c r="AW21" s="81"/>
      <c r="AX21" s="81"/>
      <c r="AY21" s="81"/>
      <c r="AZ21" s="81"/>
      <c r="BA21" s="81"/>
      <c r="BB21" s="81"/>
      <c r="BC21" s="81"/>
    </row>
    <row r="22" spans="1:55" ht="5.0999999999999996" customHeight="1" x14ac:dyDescent="0.25">
      <c r="A22" s="69"/>
      <c r="B22" s="82"/>
      <c r="C22" s="69"/>
      <c r="D22" s="109"/>
      <c r="E22" s="110"/>
      <c r="F22" s="111"/>
      <c r="G22" s="100"/>
      <c r="H22" s="111"/>
      <c r="I22" s="111"/>
      <c r="J22" s="69"/>
      <c r="K22" s="82"/>
      <c r="L22" s="69"/>
      <c r="M22" s="83"/>
      <c r="N22" s="69"/>
      <c r="O22" s="109"/>
      <c r="P22" s="110"/>
      <c r="Q22" s="111"/>
      <c r="R22" s="100"/>
      <c r="S22" s="111"/>
      <c r="T22" s="111"/>
      <c r="U22" s="69"/>
      <c r="V22" s="83"/>
      <c r="W22" s="69"/>
      <c r="X22" s="84"/>
      <c r="Y22" s="69"/>
      <c r="Z22" s="109"/>
      <c r="AA22" s="110"/>
      <c r="AB22" s="111"/>
      <c r="AC22" s="100"/>
      <c r="AD22" s="111"/>
      <c r="AE22" s="111"/>
      <c r="AF22" s="69"/>
      <c r="AG22" s="84"/>
      <c r="AH22" s="69"/>
      <c r="AI22" s="105"/>
      <c r="AJ22" s="69"/>
      <c r="AK22" s="86"/>
      <c r="AL22" s="69"/>
      <c r="AM22" s="109"/>
      <c r="AN22" s="109"/>
      <c r="AO22" s="109"/>
      <c r="AP22" s="109"/>
      <c r="AQ22" s="109"/>
      <c r="AR22" s="109"/>
      <c r="AS22" s="87"/>
      <c r="AT22" s="109"/>
      <c r="AU22" s="86"/>
      <c r="AW22" s="81"/>
      <c r="AX22" s="81"/>
      <c r="AY22" s="81"/>
      <c r="AZ22" s="81"/>
      <c r="BA22" s="81"/>
      <c r="BB22" s="81"/>
      <c r="BC22" s="81"/>
    </row>
    <row r="23" spans="1:55" ht="15" x14ac:dyDescent="0.25">
      <c r="A23" s="69"/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69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69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69"/>
      <c r="AI23" s="112"/>
      <c r="AJ23" s="69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W23" s="81"/>
      <c r="AX23" s="81"/>
      <c r="AY23" s="81"/>
      <c r="AZ23" s="81"/>
      <c r="BA23" s="81"/>
      <c r="BB23" s="81"/>
      <c r="BC23" s="81"/>
    </row>
    <row r="24" spans="1:55" ht="5.0999999999999996" customHeight="1" x14ac:dyDescent="0.25">
      <c r="A24" s="69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69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69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69"/>
      <c r="AI24" s="113"/>
      <c r="AJ24" s="69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W24" s="81"/>
      <c r="AX24" s="81"/>
      <c r="AY24" s="81"/>
      <c r="AZ24" s="81"/>
      <c r="BA24" s="81"/>
      <c r="BB24" s="81"/>
      <c r="BC24" s="81"/>
    </row>
    <row r="25" spans="1:55" s="85" customFormat="1" ht="15" customHeight="1" x14ac:dyDescent="0.25">
      <c r="A25" s="69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69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69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69"/>
      <c r="AI25" s="113"/>
      <c r="AJ25" s="69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69"/>
      <c r="AW25" s="81"/>
      <c r="AX25" s="81"/>
      <c r="AY25" s="81"/>
      <c r="AZ25" s="81"/>
      <c r="BA25" s="81"/>
      <c r="BB25" s="81"/>
      <c r="BC25" s="81"/>
    </row>
    <row r="26" spans="1:55" ht="15" x14ac:dyDescent="0.25">
      <c r="A26" s="69"/>
      <c r="B26" s="82"/>
      <c r="C26" s="161" t="s">
        <v>75</v>
      </c>
      <c r="D26" s="161"/>
      <c r="E26" s="161"/>
      <c r="F26" s="161"/>
      <c r="G26" s="161"/>
      <c r="H26" s="161"/>
      <c r="I26" s="161"/>
      <c r="J26" s="161"/>
      <c r="K26" s="82"/>
      <c r="L26" s="87"/>
      <c r="M26" s="88"/>
      <c r="N26" s="162" t="s">
        <v>76</v>
      </c>
      <c r="O26" s="162"/>
      <c r="P26" s="162"/>
      <c r="Q26" s="162"/>
      <c r="R26" s="162"/>
      <c r="S26" s="162"/>
      <c r="T26" s="162"/>
      <c r="U26" s="162"/>
      <c r="V26" s="88"/>
      <c r="W26" s="87"/>
      <c r="X26" s="89"/>
      <c r="Y26" s="163" t="s">
        <v>77</v>
      </c>
      <c r="Z26" s="163"/>
      <c r="AA26" s="163"/>
      <c r="AB26" s="163"/>
      <c r="AC26" s="163"/>
      <c r="AD26" s="163"/>
      <c r="AE26" s="163"/>
      <c r="AF26" s="163"/>
      <c r="AG26" s="89"/>
      <c r="AH26" s="87"/>
      <c r="AI26" s="114"/>
      <c r="AJ26" s="87"/>
      <c r="AK26" s="91"/>
      <c r="AL26" s="164" t="s">
        <v>78</v>
      </c>
      <c r="AM26" s="164"/>
      <c r="AN26" s="164"/>
      <c r="AO26" s="164"/>
      <c r="AP26" s="164"/>
      <c r="AQ26" s="164"/>
      <c r="AR26" s="164"/>
      <c r="AS26" s="164"/>
      <c r="AT26" s="164"/>
      <c r="AU26" s="91"/>
      <c r="AV26" s="87"/>
      <c r="AW26" s="92"/>
      <c r="AX26" s="92"/>
      <c r="AY26" s="92"/>
      <c r="AZ26" s="92"/>
      <c r="BA26" s="92"/>
      <c r="BB26" s="92"/>
      <c r="BC26" s="81"/>
    </row>
    <row r="27" spans="1:55" ht="15" x14ac:dyDescent="0.25">
      <c r="A27" s="69"/>
      <c r="B27" s="82"/>
      <c r="C27" s="93"/>
      <c r="D27" s="94" t="s">
        <v>56</v>
      </c>
      <c r="E27" s="95" t="s">
        <v>57</v>
      </c>
      <c r="F27" s="96" t="s">
        <v>58</v>
      </c>
      <c r="G27" s="97" t="s">
        <v>59</v>
      </c>
      <c r="H27" s="159" t="s">
        <v>60</v>
      </c>
      <c r="I27" s="159" t="s">
        <v>61</v>
      </c>
      <c r="J27" s="69"/>
      <c r="K27" s="82"/>
      <c r="L27" s="69"/>
      <c r="M27" s="83"/>
      <c r="N27" s="93"/>
      <c r="O27" s="94" t="s">
        <v>56</v>
      </c>
      <c r="P27" s="95" t="s">
        <v>57</v>
      </c>
      <c r="Q27" s="96" t="s">
        <v>58</v>
      </c>
      <c r="R27" s="97" t="s">
        <v>59</v>
      </c>
      <c r="S27" s="159" t="s">
        <v>60</v>
      </c>
      <c r="T27" s="159" t="s">
        <v>61</v>
      </c>
      <c r="U27" s="69"/>
      <c r="V27" s="83"/>
      <c r="W27" s="69"/>
      <c r="X27" s="84"/>
      <c r="Y27" s="93"/>
      <c r="Z27" s="94" t="s">
        <v>56</v>
      </c>
      <c r="AA27" s="95" t="s">
        <v>57</v>
      </c>
      <c r="AB27" s="96" t="s">
        <v>58</v>
      </c>
      <c r="AC27" s="97" t="s">
        <v>59</v>
      </c>
      <c r="AD27" s="159" t="s">
        <v>60</v>
      </c>
      <c r="AE27" s="159" t="s">
        <v>61</v>
      </c>
      <c r="AF27" s="69"/>
      <c r="AG27" s="84"/>
      <c r="AH27" s="69"/>
      <c r="AI27" s="115"/>
      <c r="AJ27" s="69"/>
      <c r="AK27" s="86"/>
      <c r="AL27" s="93"/>
      <c r="AM27" s="94" t="s">
        <v>56</v>
      </c>
      <c r="AN27" s="95" t="s">
        <v>57</v>
      </c>
      <c r="AO27" s="96" t="s">
        <v>58</v>
      </c>
      <c r="AP27" s="97" t="s">
        <v>59</v>
      </c>
      <c r="AQ27" s="97" t="s">
        <v>60</v>
      </c>
      <c r="AR27" s="97" t="s">
        <v>62</v>
      </c>
      <c r="AS27" s="97"/>
      <c r="AT27" s="99" t="s">
        <v>63</v>
      </c>
      <c r="AU27" s="86"/>
      <c r="AW27" s="81"/>
      <c r="AX27" s="81"/>
      <c r="AY27" s="81"/>
      <c r="AZ27" s="81"/>
      <c r="BA27" s="81"/>
      <c r="BB27" s="81"/>
      <c r="BC27" s="81"/>
    </row>
    <row r="28" spans="1:55" ht="15" x14ac:dyDescent="0.25">
      <c r="A28" s="69"/>
      <c r="B28" s="82"/>
      <c r="C28" s="100" t="s">
        <v>64</v>
      </c>
      <c r="D28" s="101">
        <v>14</v>
      </c>
      <c r="E28" s="102">
        <v>57</v>
      </c>
      <c r="F28" s="103">
        <v>7</v>
      </c>
      <c r="G28" s="104">
        <v>7</v>
      </c>
      <c r="H28" s="165">
        <v>353</v>
      </c>
      <c r="I28" s="165">
        <v>0</v>
      </c>
      <c r="J28" s="69"/>
      <c r="K28" s="82"/>
      <c r="L28" s="69"/>
      <c r="M28" s="83"/>
      <c r="N28" s="100" t="s">
        <v>79</v>
      </c>
      <c r="O28" s="101">
        <v>25</v>
      </c>
      <c r="P28" s="102">
        <v>0</v>
      </c>
      <c r="Q28" s="103">
        <v>20</v>
      </c>
      <c r="R28" s="104">
        <v>0</v>
      </c>
      <c r="S28" s="165">
        <v>297</v>
      </c>
      <c r="T28" s="165">
        <v>0.1</v>
      </c>
      <c r="U28" s="69"/>
      <c r="V28" s="83"/>
      <c r="W28" s="69"/>
      <c r="X28" s="84"/>
      <c r="Y28" s="100" t="s">
        <v>64</v>
      </c>
      <c r="Z28" s="101">
        <v>20</v>
      </c>
      <c r="AA28" s="102">
        <v>20</v>
      </c>
      <c r="AB28" s="103">
        <v>45</v>
      </c>
      <c r="AC28" s="104">
        <v>0</v>
      </c>
      <c r="AD28" s="165">
        <v>500</v>
      </c>
      <c r="AE28" s="165">
        <v>16.2</v>
      </c>
      <c r="AF28" s="69"/>
      <c r="AG28" s="84"/>
      <c r="AH28" s="69"/>
      <c r="AI28" s="116"/>
      <c r="AJ28" s="69"/>
      <c r="AK28" s="86"/>
      <c r="AL28" s="100" t="s">
        <v>80</v>
      </c>
      <c r="AM28" s="101">
        <v>24</v>
      </c>
      <c r="AN28" s="102">
        <v>1.6</v>
      </c>
      <c r="AO28" s="103">
        <v>0.2</v>
      </c>
      <c r="AP28" s="104">
        <v>0</v>
      </c>
      <c r="AQ28" s="106">
        <v>94</v>
      </c>
      <c r="AR28" s="107">
        <v>408</v>
      </c>
      <c r="AS28" s="87"/>
      <c r="AT28" s="108">
        <v>0</v>
      </c>
      <c r="AU28" s="86"/>
      <c r="AW28" s="81"/>
      <c r="AX28" s="81"/>
      <c r="AY28" s="81"/>
      <c r="AZ28" s="81"/>
      <c r="BA28" s="81"/>
      <c r="BB28" s="81"/>
      <c r="BC28" s="81"/>
    </row>
    <row r="29" spans="1:55" ht="5.0999999999999996" customHeight="1" x14ac:dyDescent="0.25">
      <c r="A29" s="69"/>
      <c r="B29" s="82"/>
      <c r="C29" s="69"/>
      <c r="D29" s="109"/>
      <c r="E29" s="110"/>
      <c r="F29" s="111"/>
      <c r="G29" s="100"/>
      <c r="H29" s="111"/>
      <c r="I29" s="111"/>
      <c r="J29" s="69"/>
      <c r="K29" s="82"/>
      <c r="L29" s="69"/>
      <c r="M29" s="83"/>
      <c r="N29" s="69"/>
      <c r="O29" s="109"/>
      <c r="P29" s="110"/>
      <c r="Q29" s="111"/>
      <c r="R29" s="100"/>
      <c r="S29" s="111"/>
      <c r="T29" s="111"/>
      <c r="U29" s="69"/>
      <c r="V29" s="83"/>
      <c r="W29" s="69"/>
      <c r="X29" s="84"/>
      <c r="Y29" s="69"/>
      <c r="Z29" s="109"/>
      <c r="AA29" s="110"/>
      <c r="AB29" s="111"/>
      <c r="AC29" s="100"/>
      <c r="AD29" s="111"/>
      <c r="AE29" s="111"/>
      <c r="AF29" s="69"/>
      <c r="AG29" s="84"/>
      <c r="AH29" s="69"/>
      <c r="AI29" s="116"/>
      <c r="AJ29" s="69"/>
      <c r="AK29" s="86"/>
      <c r="AL29" s="69"/>
      <c r="AM29" s="109"/>
      <c r="AN29" s="109"/>
      <c r="AO29" s="109"/>
      <c r="AP29" s="109"/>
      <c r="AQ29" s="109"/>
      <c r="AR29" s="109"/>
      <c r="AS29" s="87"/>
      <c r="AT29" s="109"/>
      <c r="AU29" s="86"/>
      <c r="AW29" s="81"/>
      <c r="AX29" s="81"/>
      <c r="AY29" s="81"/>
      <c r="AZ29" s="81"/>
      <c r="BA29" s="81"/>
      <c r="BB29" s="81"/>
      <c r="BC29" s="81"/>
    </row>
    <row r="30" spans="1:55" ht="15" x14ac:dyDescent="0.25">
      <c r="A30" s="69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69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69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69"/>
      <c r="AI30" s="116"/>
      <c r="AJ30" s="69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W30" s="81"/>
      <c r="AX30" s="81"/>
      <c r="AY30" s="81"/>
      <c r="AZ30" s="81"/>
      <c r="BA30" s="81"/>
      <c r="BB30" s="81"/>
      <c r="BC30" s="81"/>
    </row>
    <row r="31" spans="1:55" ht="5.0999999999999996" customHeight="1" x14ac:dyDescent="0.25">
      <c r="A31" s="69"/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69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69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69"/>
      <c r="AI31" s="117"/>
      <c r="AJ31" s="69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W31" s="81"/>
      <c r="AX31" s="81"/>
      <c r="AY31" s="81"/>
      <c r="AZ31" s="81"/>
      <c r="BA31" s="81"/>
      <c r="BB31" s="81"/>
      <c r="BC31" s="81"/>
    </row>
    <row r="32" spans="1:55" x14ac:dyDescent="0.2">
      <c r="A32" s="69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69"/>
      <c r="M32" s="83"/>
      <c r="N32" s="83"/>
      <c r="O32" s="83"/>
      <c r="P32" s="83"/>
      <c r="Q32" s="83"/>
      <c r="R32" s="83"/>
      <c r="S32" s="83"/>
      <c r="T32" s="83"/>
      <c r="U32" s="83"/>
      <c r="V32" s="83"/>
      <c r="W32" s="69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69"/>
      <c r="AI32" s="85"/>
      <c r="AJ32" s="69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W32" s="81"/>
      <c r="AX32" s="81"/>
      <c r="AY32" s="81"/>
      <c r="AZ32" s="81"/>
      <c r="BA32" s="81"/>
      <c r="BB32" s="81"/>
      <c r="BC32" s="81"/>
    </row>
    <row r="33" spans="1:55" ht="15" x14ac:dyDescent="0.25">
      <c r="A33" s="69"/>
      <c r="B33" s="82"/>
      <c r="C33" s="161" t="s">
        <v>81</v>
      </c>
      <c r="D33" s="161"/>
      <c r="E33" s="161"/>
      <c r="F33" s="161"/>
      <c r="G33" s="161"/>
      <c r="H33" s="161"/>
      <c r="I33" s="161"/>
      <c r="J33" s="161"/>
      <c r="K33" s="82"/>
      <c r="L33" s="87"/>
      <c r="M33" s="88"/>
      <c r="N33" s="162" t="s">
        <v>82</v>
      </c>
      <c r="O33" s="162"/>
      <c r="P33" s="162"/>
      <c r="Q33" s="162"/>
      <c r="R33" s="162"/>
      <c r="S33" s="162"/>
      <c r="T33" s="162"/>
      <c r="U33" s="162"/>
      <c r="V33" s="88"/>
      <c r="W33" s="87"/>
      <c r="X33" s="89"/>
      <c r="Y33" s="163" t="s">
        <v>83</v>
      </c>
      <c r="Z33" s="163"/>
      <c r="AA33" s="163"/>
      <c r="AB33" s="163"/>
      <c r="AC33" s="163"/>
      <c r="AD33" s="163"/>
      <c r="AE33" s="163"/>
      <c r="AF33" s="163"/>
      <c r="AG33" s="89"/>
      <c r="AH33" s="87"/>
      <c r="AI33" s="90"/>
      <c r="AJ33" s="87"/>
      <c r="AK33" s="91"/>
      <c r="AL33" s="164" t="s">
        <v>84</v>
      </c>
      <c r="AM33" s="164"/>
      <c r="AN33" s="164"/>
      <c r="AO33" s="164"/>
      <c r="AP33" s="164"/>
      <c r="AQ33" s="164"/>
      <c r="AR33" s="164"/>
      <c r="AS33" s="164"/>
      <c r="AT33" s="164"/>
      <c r="AU33" s="91"/>
      <c r="AV33" s="87"/>
      <c r="AW33" s="92"/>
      <c r="AX33" s="92"/>
      <c r="AY33" s="92"/>
      <c r="AZ33" s="92"/>
      <c r="BA33" s="92"/>
      <c r="BB33" s="92"/>
      <c r="BC33" s="81"/>
    </row>
    <row r="34" spans="1:55" ht="15" x14ac:dyDescent="0.25">
      <c r="A34" s="69"/>
      <c r="B34" s="82"/>
      <c r="C34" s="93"/>
      <c r="D34" s="94" t="s">
        <v>56</v>
      </c>
      <c r="E34" s="95" t="s">
        <v>57</v>
      </c>
      <c r="F34" s="96" t="s">
        <v>58</v>
      </c>
      <c r="G34" s="97" t="s">
        <v>59</v>
      </c>
      <c r="H34" s="159" t="s">
        <v>60</v>
      </c>
      <c r="I34" s="159" t="s">
        <v>61</v>
      </c>
      <c r="J34" s="69"/>
      <c r="K34" s="82"/>
      <c r="L34" s="69"/>
      <c r="M34" s="83"/>
      <c r="N34" s="93"/>
      <c r="O34" s="94" t="s">
        <v>56</v>
      </c>
      <c r="P34" s="95" t="s">
        <v>57</v>
      </c>
      <c r="Q34" s="96" t="s">
        <v>58</v>
      </c>
      <c r="R34" s="97" t="s">
        <v>59</v>
      </c>
      <c r="S34" s="159" t="s">
        <v>60</v>
      </c>
      <c r="T34" s="159" t="s">
        <v>61</v>
      </c>
      <c r="U34" s="69"/>
      <c r="V34" s="83"/>
      <c r="W34" s="69"/>
      <c r="X34" s="84"/>
      <c r="Y34" s="93"/>
      <c r="Z34" s="94" t="s">
        <v>56</v>
      </c>
      <c r="AA34" s="95" t="s">
        <v>57</v>
      </c>
      <c r="AB34" s="96" t="s">
        <v>58</v>
      </c>
      <c r="AC34" s="97" t="s">
        <v>59</v>
      </c>
      <c r="AD34" s="159" t="s">
        <v>60</v>
      </c>
      <c r="AE34" s="159" t="s">
        <v>61</v>
      </c>
      <c r="AF34" s="69"/>
      <c r="AG34" s="84"/>
      <c r="AH34" s="69"/>
      <c r="AI34" s="98"/>
      <c r="AJ34" s="69"/>
      <c r="AK34" s="86"/>
      <c r="AL34" s="93"/>
      <c r="AM34" s="94" t="s">
        <v>56</v>
      </c>
      <c r="AN34" s="95" t="s">
        <v>57</v>
      </c>
      <c r="AO34" s="96" t="s">
        <v>58</v>
      </c>
      <c r="AP34" s="97" t="s">
        <v>59</v>
      </c>
      <c r="AQ34" s="97" t="s">
        <v>60</v>
      </c>
      <c r="AR34" s="97" t="s">
        <v>62</v>
      </c>
      <c r="AS34" s="97"/>
      <c r="AT34" s="99" t="s">
        <v>63</v>
      </c>
      <c r="AU34" s="86"/>
      <c r="AW34" s="81"/>
      <c r="AX34" s="81"/>
      <c r="AY34" s="81"/>
      <c r="AZ34" s="81"/>
      <c r="BA34" s="81"/>
      <c r="BB34" s="81"/>
      <c r="BC34" s="81"/>
    </row>
    <row r="35" spans="1:55" ht="15" x14ac:dyDescent="0.25">
      <c r="A35" s="69"/>
      <c r="B35" s="82"/>
      <c r="C35" s="100" t="s">
        <v>64</v>
      </c>
      <c r="D35" s="101">
        <v>4</v>
      </c>
      <c r="E35" s="102">
        <v>5</v>
      </c>
      <c r="F35" s="103">
        <v>0</v>
      </c>
      <c r="G35" s="104">
        <v>1</v>
      </c>
      <c r="H35" s="165">
        <v>43</v>
      </c>
      <c r="I35" s="165">
        <v>0</v>
      </c>
      <c r="J35" s="69"/>
      <c r="K35" s="82"/>
      <c r="L35" s="69"/>
      <c r="M35" s="83"/>
      <c r="N35" s="100" t="s">
        <v>85</v>
      </c>
      <c r="O35" s="101">
        <v>6</v>
      </c>
      <c r="P35" s="102">
        <v>0</v>
      </c>
      <c r="Q35" s="103">
        <v>5.5</v>
      </c>
      <c r="R35" s="104">
        <v>0</v>
      </c>
      <c r="S35" s="165">
        <v>75.5</v>
      </c>
      <c r="T35" s="165">
        <v>1.2</v>
      </c>
      <c r="U35" s="69"/>
      <c r="V35" s="83"/>
      <c r="W35" s="69"/>
      <c r="X35" s="84"/>
      <c r="Y35" s="100" t="s">
        <v>65</v>
      </c>
      <c r="Z35" s="101">
        <v>0</v>
      </c>
      <c r="AA35" s="102">
        <v>0</v>
      </c>
      <c r="AB35" s="103">
        <v>10</v>
      </c>
      <c r="AC35" s="104">
        <v>0</v>
      </c>
      <c r="AD35" s="165">
        <v>90</v>
      </c>
      <c r="AE35" s="165"/>
      <c r="AF35" s="69"/>
      <c r="AG35" s="84"/>
      <c r="AH35" s="69"/>
      <c r="AI35" s="105"/>
      <c r="AJ35" s="69"/>
      <c r="AK35" s="86"/>
      <c r="AL35" s="100" t="s">
        <v>85</v>
      </c>
      <c r="AM35" s="101">
        <v>0</v>
      </c>
      <c r="AN35" s="102">
        <v>48</v>
      </c>
      <c r="AO35" s="103">
        <v>0</v>
      </c>
      <c r="AP35" s="104">
        <v>0</v>
      </c>
      <c r="AQ35" s="106">
        <v>191</v>
      </c>
      <c r="AR35" s="107">
        <v>17.5</v>
      </c>
      <c r="AS35" s="87"/>
      <c r="AT35" s="108">
        <v>0</v>
      </c>
      <c r="AU35" s="86"/>
      <c r="AW35" s="81"/>
      <c r="AX35" s="81"/>
      <c r="AY35" s="81"/>
      <c r="AZ35" s="81"/>
      <c r="BA35" s="81"/>
      <c r="BB35" s="81"/>
      <c r="BC35" s="81"/>
    </row>
    <row r="36" spans="1:55" ht="5.0999999999999996" customHeight="1" x14ac:dyDescent="0.25">
      <c r="A36" s="69"/>
      <c r="B36" s="82"/>
      <c r="C36" s="69"/>
      <c r="D36" s="109"/>
      <c r="E36" s="110"/>
      <c r="F36" s="111"/>
      <c r="G36" s="100"/>
      <c r="H36" s="111"/>
      <c r="I36" s="111"/>
      <c r="J36" s="69"/>
      <c r="K36" s="82"/>
      <c r="L36" s="69"/>
      <c r="M36" s="83"/>
      <c r="N36" s="69"/>
      <c r="O36" s="109"/>
      <c r="P36" s="110"/>
      <c r="Q36" s="111"/>
      <c r="R36" s="100"/>
      <c r="S36" s="111"/>
      <c r="T36" s="111"/>
      <c r="U36" s="69"/>
      <c r="V36" s="83"/>
      <c r="W36" s="69"/>
      <c r="X36" s="84"/>
      <c r="Y36" s="69"/>
      <c r="Z36" s="109"/>
      <c r="AA36" s="110"/>
      <c r="AB36" s="111"/>
      <c r="AC36" s="100"/>
      <c r="AD36" s="111"/>
      <c r="AE36" s="111"/>
      <c r="AF36" s="69"/>
      <c r="AG36" s="84"/>
      <c r="AH36" s="69"/>
      <c r="AI36" s="105"/>
      <c r="AJ36" s="69"/>
      <c r="AK36" s="86"/>
      <c r="AL36" s="69"/>
      <c r="AM36" s="109"/>
      <c r="AN36" s="109"/>
      <c r="AO36" s="109"/>
      <c r="AP36" s="109"/>
      <c r="AQ36" s="109"/>
      <c r="AR36" s="109"/>
      <c r="AS36" s="87"/>
      <c r="AT36" s="109"/>
      <c r="AU36" s="86"/>
      <c r="AW36" s="81"/>
      <c r="AX36" s="81"/>
      <c r="AY36" s="81"/>
      <c r="AZ36" s="81"/>
      <c r="BA36" s="81"/>
      <c r="BB36" s="81"/>
      <c r="BC36" s="81"/>
    </row>
    <row r="37" spans="1:55" ht="15" x14ac:dyDescent="0.25">
      <c r="A37" s="69"/>
      <c r="B37" s="82"/>
      <c r="C37" s="82"/>
      <c r="D37" s="82"/>
      <c r="E37" s="82"/>
      <c r="F37" s="82"/>
      <c r="G37" s="82"/>
      <c r="H37" s="82"/>
      <c r="I37" s="82"/>
      <c r="J37" s="82"/>
      <c r="K37" s="82"/>
      <c r="L37" s="69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69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69"/>
      <c r="AI37" s="112"/>
      <c r="AJ37" s="69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W37" s="81"/>
      <c r="AX37" s="81"/>
      <c r="AY37" s="81"/>
      <c r="AZ37" s="81"/>
      <c r="BA37" s="81"/>
      <c r="BB37" s="81"/>
      <c r="BC37" s="81"/>
    </row>
    <row r="38" spans="1:55" ht="5.0999999999999996" customHeight="1" x14ac:dyDescent="0.25">
      <c r="A38" s="69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69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69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69"/>
      <c r="AI38" s="112"/>
      <c r="AJ38" s="69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W38" s="81"/>
      <c r="AX38" s="81"/>
      <c r="AY38" s="81"/>
      <c r="AZ38" s="81"/>
      <c r="BA38" s="81"/>
      <c r="BB38" s="81"/>
      <c r="BC38" s="81"/>
    </row>
    <row r="39" spans="1:55" ht="15" x14ac:dyDescent="0.25">
      <c r="A39" s="69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69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69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69"/>
      <c r="AI39" s="113"/>
      <c r="AJ39" s="69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W39" s="81"/>
      <c r="AX39" s="81"/>
      <c r="AY39" s="81"/>
      <c r="AZ39" s="81"/>
      <c r="BA39" s="81"/>
      <c r="BB39" s="81"/>
      <c r="BC39" s="81"/>
    </row>
    <row r="40" spans="1:55" ht="15" x14ac:dyDescent="0.25">
      <c r="A40" s="69"/>
      <c r="B40" s="82"/>
      <c r="C40" s="161" t="s">
        <v>86</v>
      </c>
      <c r="D40" s="161"/>
      <c r="E40" s="161"/>
      <c r="F40" s="161"/>
      <c r="G40" s="161"/>
      <c r="H40" s="161"/>
      <c r="I40" s="161"/>
      <c r="J40" s="161"/>
      <c r="K40" s="82"/>
      <c r="L40" s="87"/>
      <c r="M40" s="88"/>
      <c r="N40" s="162" t="s">
        <v>87</v>
      </c>
      <c r="O40" s="162"/>
      <c r="P40" s="162"/>
      <c r="Q40" s="162"/>
      <c r="R40" s="162"/>
      <c r="S40" s="162"/>
      <c r="T40" s="162"/>
      <c r="U40" s="162"/>
      <c r="V40" s="88"/>
      <c r="W40" s="87"/>
      <c r="X40" s="89"/>
      <c r="Y40" s="163" t="s">
        <v>88</v>
      </c>
      <c r="Z40" s="163"/>
      <c r="AA40" s="163"/>
      <c r="AB40" s="163"/>
      <c r="AC40" s="163"/>
      <c r="AD40" s="163"/>
      <c r="AE40" s="163"/>
      <c r="AF40" s="163"/>
      <c r="AG40" s="89"/>
      <c r="AH40" s="87"/>
      <c r="AI40" s="114"/>
      <c r="AJ40" s="87"/>
      <c r="AK40" s="91"/>
      <c r="AL40" s="164" t="s">
        <v>214</v>
      </c>
      <c r="AM40" s="164"/>
      <c r="AN40" s="164"/>
      <c r="AO40" s="164"/>
      <c r="AP40" s="164"/>
      <c r="AQ40" s="164"/>
      <c r="AR40" s="164"/>
      <c r="AS40" s="164"/>
      <c r="AT40" s="164"/>
      <c r="AU40" s="91"/>
      <c r="AV40" s="87"/>
      <c r="AW40" s="92"/>
      <c r="AX40" s="92"/>
      <c r="AY40" s="92"/>
      <c r="AZ40" s="92"/>
      <c r="BA40" s="92"/>
      <c r="BB40" s="92"/>
      <c r="BC40" s="81"/>
    </row>
    <row r="41" spans="1:55" ht="15" x14ac:dyDescent="0.25">
      <c r="A41" s="69"/>
      <c r="B41" s="82"/>
      <c r="C41" s="93"/>
      <c r="D41" s="94" t="s">
        <v>56</v>
      </c>
      <c r="E41" s="95" t="s">
        <v>57</v>
      </c>
      <c r="F41" s="96" t="s">
        <v>58</v>
      </c>
      <c r="G41" s="97" t="s">
        <v>59</v>
      </c>
      <c r="H41" s="159" t="s">
        <v>60</v>
      </c>
      <c r="I41" s="159" t="s">
        <v>61</v>
      </c>
      <c r="J41" s="69"/>
      <c r="K41" s="82"/>
      <c r="L41" s="69"/>
      <c r="M41" s="83"/>
      <c r="N41" s="93"/>
      <c r="O41" s="94" t="s">
        <v>56</v>
      </c>
      <c r="P41" s="95" t="s">
        <v>57</v>
      </c>
      <c r="Q41" s="96" t="s">
        <v>58</v>
      </c>
      <c r="R41" s="97" t="s">
        <v>59</v>
      </c>
      <c r="S41" s="159" t="s">
        <v>60</v>
      </c>
      <c r="T41" s="159" t="s">
        <v>61</v>
      </c>
      <c r="U41" s="69"/>
      <c r="V41" s="83"/>
      <c r="W41" s="69"/>
      <c r="X41" s="84"/>
      <c r="Y41" s="93"/>
      <c r="Z41" s="94" t="s">
        <v>56</v>
      </c>
      <c r="AA41" s="95" t="s">
        <v>57</v>
      </c>
      <c r="AB41" s="96" t="s">
        <v>58</v>
      </c>
      <c r="AC41" s="97" t="s">
        <v>59</v>
      </c>
      <c r="AD41" s="159" t="s">
        <v>60</v>
      </c>
      <c r="AE41" s="159" t="s">
        <v>61</v>
      </c>
      <c r="AF41" s="69"/>
      <c r="AG41" s="84"/>
      <c r="AH41" s="69"/>
      <c r="AI41" s="115"/>
      <c r="AJ41" s="69"/>
      <c r="AK41" s="86"/>
      <c r="AL41" s="93"/>
      <c r="AM41" s="94" t="s">
        <v>56</v>
      </c>
      <c r="AN41" s="95" t="s">
        <v>57</v>
      </c>
      <c r="AO41" s="96" t="s">
        <v>89</v>
      </c>
      <c r="AP41" s="97" t="s">
        <v>90</v>
      </c>
      <c r="AQ41" s="97" t="s">
        <v>91</v>
      </c>
      <c r="AR41" s="97" t="s">
        <v>60</v>
      </c>
      <c r="AS41" s="97"/>
      <c r="AT41" s="99" t="s">
        <v>63</v>
      </c>
      <c r="AU41" s="86"/>
      <c r="AW41" s="81"/>
      <c r="AX41" s="81"/>
      <c r="AY41" s="81"/>
      <c r="AZ41" s="81"/>
      <c r="BA41" s="81"/>
      <c r="BB41" s="81"/>
      <c r="BC41" s="81"/>
    </row>
    <row r="42" spans="1:55" ht="15" x14ac:dyDescent="0.25">
      <c r="A42" s="69"/>
      <c r="B42" s="82"/>
      <c r="C42" s="100" t="s">
        <v>64</v>
      </c>
      <c r="D42" s="101">
        <v>8</v>
      </c>
      <c r="E42" s="102">
        <v>48</v>
      </c>
      <c r="F42" s="103">
        <v>2</v>
      </c>
      <c r="G42" s="104">
        <v>6</v>
      </c>
      <c r="H42" s="165">
        <v>240</v>
      </c>
      <c r="I42" s="165"/>
      <c r="J42" s="69"/>
      <c r="K42" s="82"/>
      <c r="L42" s="69"/>
      <c r="M42" s="83"/>
      <c r="N42" s="100" t="s">
        <v>92</v>
      </c>
      <c r="O42" s="101">
        <v>3</v>
      </c>
      <c r="P42" s="102">
        <v>0</v>
      </c>
      <c r="Q42" s="103">
        <v>0</v>
      </c>
      <c r="R42" s="104">
        <v>0</v>
      </c>
      <c r="S42" s="165">
        <v>15</v>
      </c>
      <c r="T42" s="165">
        <v>0</v>
      </c>
      <c r="U42" s="69"/>
      <c r="V42" s="83"/>
      <c r="W42" s="69"/>
      <c r="X42" s="84"/>
      <c r="Y42" s="100" t="s">
        <v>64</v>
      </c>
      <c r="Z42" s="101">
        <v>2</v>
      </c>
      <c r="AA42" s="102">
        <v>9</v>
      </c>
      <c r="AB42" s="103">
        <v>15</v>
      </c>
      <c r="AC42" s="104">
        <v>7</v>
      </c>
      <c r="AD42" s="165">
        <v>160</v>
      </c>
      <c r="AE42" s="165"/>
      <c r="AF42" s="69"/>
      <c r="AG42" s="84"/>
      <c r="AH42" s="69"/>
      <c r="AI42" s="116"/>
      <c r="AJ42" s="69"/>
      <c r="AK42" s="86"/>
      <c r="AL42" s="100" t="s">
        <v>93</v>
      </c>
      <c r="AM42" s="101">
        <v>5</v>
      </c>
      <c r="AN42" s="102">
        <v>0</v>
      </c>
      <c r="AO42" s="103">
        <v>2.5</v>
      </c>
      <c r="AP42" s="104">
        <v>1.25</v>
      </c>
      <c r="AQ42" s="106">
        <v>1.25</v>
      </c>
      <c r="AR42" s="107">
        <v>20</v>
      </c>
      <c r="AS42" s="87"/>
      <c r="AT42" s="108">
        <v>5</v>
      </c>
      <c r="AU42" s="86"/>
      <c r="AW42" s="81"/>
      <c r="AX42" s="81"/>
      <c r="AY42" s="81"/>
      <c r="AZ42" s="81"/>
      <c r="BA42" s="81"/>
      <c r="BB42" s="81"/>
      <c r="BC42" s="81"/>
    </row>
    <row r="43" spans="1:55" ht="5.0999999999999996" customHeight="1" x14ac:dyDescent="0.25">
      <c r="A43" s="69"/>
      <c r="B43" s="82"/>
      <c r="C43" s="69"/>
      <c r="D43" s="109"/>
      <c r="E43" s="110"/>
      <c r="F43" s="111"/>
      <c r="G43" s="100"/>
      <c r="H43" s="111"/>
      <c r="I43" s="111"/>
      <c r="J43" s="69"/>
      <c r="K43" s="82"/>
      <c r="L43" s="69"/>
      <c r="M43" s="83"/>
      <c r="N43" s="69"/>
      <c r="O43" s="109"/>
      <c r="P43" s="110"/>
      <c r="Q43" s="111"/>
      <c r="R43" s="100"/>
      <c r="S43" s="111"/>
      <c r="T43" s="111"/>
      <c r="U43" s="69"/>
      <c r="V43" s="83"/>
      <c r="W43" s="69"/>
      <c r="X43" s="84"/>
      <c r="Y43" s="69"/>
      <c r="Z43" s="109"/>
      <c r="AA43" s="110"/>
      <c r="AB43" s="111"/>
      <c r="AC43" s="100"/>
      <c r="AD43" s="111"/>
      <c r="AE43" s="111"/>
      <c r="AF43" s="69"/>
      <c r="AG43" s="84"/>
      <c r="AH43" s="69"/>
      <c r="AI43" s="116"/>
      <c r="AJ43" s="69"/>
      <c r="AK43" s="86"/>
      <c r="AL43" s="69"/>
      <c r="AM43" s="109"/>
      <c r="AN43" s="109"/>
      <c r="AO43" s="109"/>
      <c r="AP43" s="109"/>
      <c r="AQ43" s="109"/>
      <c r="AR43" s="109"/>
      <c r="AS43" s="87"/>
      <c r="AT43" s="109"/>
      <c r="AU43" s="86"/>
      <c r="AW43" s="81"/>
      <c r="AX43" s="81"/>
      <c r="AY43" s="81"/>
      <c r="AZ43" s="81"/>
      <c r="BA43" s="81"/>
      <c r="BB43" s="81"/>
      <c r="BC43" s="81"/>
    </row>
    <row r="44" spans="1:55" ht="15" x14ac:dyDescent="0.25">
      <c r="A44" s="69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69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69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69"/>
      <c r="AI44" s="116"/>
      <c r="AJ44" s="69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W44" s="81"/>
      <c r="AX44" s="81"/>
      <c r="AY44" s="81"/>
      <c r="AZ44" s="81"/>
      <c r="BA44" s="81"/>
      <c r="BB44" s="81"/>
      <c r="BC44" s="81"/>
    </row>
    <row r="45" spans="1:55" ht="5.0999999999999996" customHeight="1" x14ac:dyDescent="0.25">
      <c r="A45" s="69"/>
      <c r="B45" s="82"/>
      <c r="C45" s="82"/>
      <c r="D45" s="82"/>
      <c r="E45" s="82"/>
      <c r="F45" s="82"/>
      <c r="G45" s="82"/>
      <c r="H45" s="82"/>
      <c r="I45" s="82"/>
      <c r="J45" s="82"/>
      <c r="K45" s="82"/>
      <c r="L45" s="69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69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69"/>
      <c r="AI45" s="117"/>
      <c r="AJ45" s="69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W45" s="81"/>
      <c r="AX45" s="81"/>
      <c r="AY45" s="81"/>
      <c r="AZ45" s="81"/>
      <c r="BA45" s="81"/>
      <c r="BB45" s="81"/>
      <c r="BC45" s="81"/>
    </row>
    <row r="46" spans="1:55" ht="15" x14ac:dyDescent="0.25">
      <c r="A46" s="69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69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69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69"/>
      <c r="AI46" s="117"/>
      <c r="AJ46" s="69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W46" s="81"/>
      <c r="AX46" s="81"/>
      <c r="AY46" s="81"/>
      <c r="AZ46" s="81"/>
      <c r="BA46" s="81"/>
      <c r="BB46" s="81"/>
      <c r="BC46" s="81"/>
    </row>
    <row r="47" spans="1:55" ht="15" x14ac:dyDescent="0.25">
      <c r="A47" s="69"/>
      <c r="B47" s="82"/>
      <c r="C47" s="161" t="s">
        <v>94</v>
      </c>
      <c r="D47" s="161"/>
      <c r="E47" s="161"/>
      <c r="F47" s="161"/>
      <c r="G47" s="161"/>
      <c r="H47" s="161"/>
      <c r="I47" s="161"/>
      <c r="J47" s="161"/>
      <c r="K47" s="82"/>
      <c r="L47" s="87"/>
      <c r="M47" s="88"/>
      <c r="N47" s="162" t="s">
        <v>95</v>
      </c>
      <c r="O47" s="162"/>
      <c r="P47" s="162"/>
      <c r="Q47" s="162"/>
      <c r="R47" s="162"/>
      <c r="S47" s="162"/>
      <c r="T47" s="162"/>
      <c r="U47" s="162"/>
      <c r="V47" s="88"/>
      <c r="W47" s="87"/>
      <c r="X47" s="89"/>
      <c r="Y47" s="163" t="s">
        <v>96</v>
      </c>
      <c r="Z47" s="163"/>
      <c r="AA47" s="163"/>
      <c r="AB47" s="163"/>
      <c r="AC47" s="163"/>
      <c r="AD47" s="163"/>
      <c r="AE47" s="163"/>
      <c r="AF47" s="163"/>
      <c r="AG47" s="89"/>
      <c r="AH47" s="87"/>
      <c r="AI47" s="85"/>
      <c r="AJ47" s="87"/>
      <c r="AK47" s="91"/>
      <c r="AL47" s="164" t="s">
        <v>97</v>
      </c>
      <c r="AM47" s="164"/>
      <c r="AN47" s="164"/>
      <c r="AO47" s="164"/>
      <c r="AP47" s="164"/>
      <c r="AQ47" s="164"/>
      <c r="AR47" s="164"/>
      <c r="AS47" s="164"/>
      <c r="AT47" s="164"/>
      <c r="AU47" s="91"/>
      <c r="AV47" s="87"/>
      <c r="AW47" s="92"/>
      <c r="AX47" s="92"/>
      <c r="AY47" s="92"/>
      <c r="AZ47" s="92"/>
      <c r="BA47" s="92"/>
      <c r="BB47" s="92"/>
      <c r="BC47" s="81"/>
    </row>
    <row r="48" spans="1:55" ht="15" x14ac:dyDescent="0.25">
      <c r="A48" s="69"/>
      <c r="B48" s="82"/>
      <c r="C48" s="93"/>
      <c r="D48" s="94" t="s">
        <v>56</v>
      </c>
      <c r="E48" s="95" t="s">
        <v>57</v>
      </c>
      <c r="F48" s="96" t="s">
        <v>58</v>
      </c>
      <c r="G48" s="97" t="s">
        <v>59</v>
      </c>
      <c r="H48" s="159" t="s">
        <v>60</v>
      </c>
      <c r="I48" s="159" t="s">
        <v>61</v>
      </c>
      <c r="J48" s="69"/>
      <c r="K48" s="82"/>
      <c r="L48" s="69"/>
      <c r="M48" s="83"/>
      <c r="N48" s="93"/>
      <c r="O48" s="94" t="s">
        <v>56</v>
      </c>
      <c r="P48" s="95" t="s">
        <v>57</v>
      </c>
      <c r="Q48" s="96" t="s">
        <v>58</v>
      </c>
      <c r="R48" s="97" t="s">
        <v>59</v>
      </c>
      <c r="S48" s="159" t="s">
        <v>60</v>
      </c>
      <c r="T48" s="159" t="s">
        <v>61</v>
      </c>
      <c r="U48" s="69"/>
      <c r="V48" s="83"/>
      <c r="W48" s="69"/>
      <c r="X48" s="84"/>
      <c r="Y48" s="93"/>
      <c r="Z48" s="94" t="s">
        <v>56</v>
      </c>
      <c r="AA48" s="95" t="s">
        <v>57</v>
      </c>
      <c r="AB48" s="96" t="s">
        <v>58</v>
      </c>
      <c r="AC48" s="97" t="s">
        <v>59</v>
      </c>
      <c r="AD48" s="159" t="s">
        <v>60</v>
      </c>
      <c r="AE48" s="159" t="s">
        <v>61</v>
      </c>
      <c r="AF48" s="69"/>
      <c r="AG48" s="84"/>
      <c r="AH48" s="69"/>
      <c r="AI48" s="118"/>
      <c r="AJ48" s="69"/>
      <c r="AK48" s="86"/>
      <c r="AL48" s="93"/>
      <c r="AM48" s="94" t="s">
        <v>56</v>
      </c>
      <c r="AN48" s="95" t="s">
        <v>57</v>
      </c>
      <c r="AO48" s="96" t="s">
        <v>58</v>
      </c>
      <c r="AP48" s="97" t="s">
        <v>59</v>
      </c>
      <c r="AQ48" s="97" t="s">
        <v>60</v>
      </c>
      <c r="AR48" s="97" t="s">
        <v>62</v>
      </c>
      <c r="AS48" s="97"/>
      <c r="AT48" s="99" t="s">
        <v>63</v>
      </c>
      <c r="AU48" s="91"/>
      <c r="AV48" s="87"/>
      <c r="AW48" s="92"/>
      <c r="AX48" s="92"/>
      <c r="AY48" s="92"/>
      <c r="AZ48" s="92"/>
      <c r="BA48" s="81"/>
      <c r="BB48" s="81"/>
      <c r="BC48" s="81"/>
    </row>
    <row r="49" spans="1:55" ht="15" x14ac:dyDescent="0.25">
      <c r="A49" s="69"/>
      <c r="B49" s="82"/>
      <c r="C49" s="100" t="s">
        <v>64</v>
      </c>
      <c r="D49" s="101">
        <v>1</v>
      </c>
      <c r="E49" s="102">
        <v>23</v>
      </c>
      <c r="F49" s="103">
        <v>0</v>
      </c>
      <c r="G49" s="104">
        <v>1.5</v>
      </c>
      <c r="H49" s="165">
        <v>89</v>
      </c>
      <c r="I49" s="165"/>
      <c r="J49" s="69"/>
      <c r="K49" s="82"/>
      <c r="L49" s="69"/>
      <c r="M49" s="83"/>
      <c r="N49" s="100" t="s">
        <v>64</v>
      </c>
      <c r="O49" s="101">
        <v>27</v>
      </c>
      <c r="P49" s="102">
        <v>0</v>
      </c>
      <c r="Q49" s="103">
        <v>8</v>
      </c>
      <c r="R49" s="104">
        <v>0</v>
      </c>
      <c r="S49" s="165">
        <v>113</v>
      </c>
      <c r="T49" s="165"/>
      <c r="U49" s="69"/>
      <c r="V49" s="83"/>
      <c r="W49" s="69"/>
      <c r="X49" s="84"/>
      <c r="Y49" s="100" t="s">
        <v>98</v>
      </c>
      <c r="Z49" s="101">
        <v>0</v>
      </c>
      <c r="AA49" s="102">
        <v>0</v>
      </c>
      <c r="AB49" s="103">
        <v>3.9</v>
      </c>
      <c r="AC49" s="104">
        <v>0</v>
      </c>
      <c r="AD49" s="165">
        <v>35.700000000000003</v>
      </c>
      <c r="AE49" s="165"/>
      <c r="AF49" s="69"/>
      <c r="AG49" s="84"/>
      <c r="AH49" s="69"/>
      <c r="AI49" s="98"/>
      <c r="AJ49" s="69"/>
      <c r="AK49" s="86"/>
      <c r="AL49" s="100" t="s">
        <v>64</v>
      </c>
      <c r="AM49" s="101">
        <v>34</v>
      </c>
      <c r="AN49" s="102">
        <v>43.3</v>
      </c>
      <c r="AO49" s="103">
        <v>7.8</v>
      </c>
      <c r="AP49" s="104">
        <v>0</v>
      </c>
      <c r="AQ49" s="106">
        <v>378</v>
      </c>
      <c r="AR49" s="107">
        <v>150</v>
      </c>
      <c r="AS49" s="87"/>
      <c r="AT49" s="108">
        <v>7</v>
      </c>
      <c r="AU49" s="86"/>
      <c r="AW49" s="81"/>
      <c r="AX49" s="81"/>
      <c r="AY49" s="81"/>
      <c r="AZ49" s="81"/>
      <c r="BA49" s="81"/>
      <c r="BB49" s="81"/>
      <c r="BC49" s="81"/>
    </row>
    <row r="50" spans="1:55" ht="5.0999999999999996" customHeight="1" x14ac:dyDescent="0.25">
      <c r="A50" s="69"/>
      <c r="B50" s="82"/>
      <c r="C50" s="69"/>
      <c r="D50" s="109"/>
      <c r="E50" s="110"/>
      <c r="F50" s="111"/>
      <c r="G50" s="100"/>
      <c r="H50" s="111"/>
      <c r="I50" s="111"/>
      <c r="J50" s="69"/>
      <c r="K50" s="82"/>
      <c r="L50" s="69"/>
      <c r="M50" s="83"/>
      <c r="N50" s="69"/>
      <c r="O50" s="109"/>
      <c r="P50" s="110"/>
      <c r="Q50" s="111"/>
      <c r="R50" s="100"/>
      <c r="S50" s="111"/>
      <c r="T50" s="111"/>
      <c r="U50" s="69"/>
      <c r="V50" s="83"/>
      <c r="W50" s="69"/>
      <c r="X50" s="84"/>
      <c r="Y50" s="69"/>
      <c r="Z50" s="109"/>
      <c r="AA50" s="110"/>
      <c r="AB50" s="111"/>
      <c r="AC50" s="100"/>
      <c r="AD50" s="111"/>
      <c r="AE50" s="111"/>
      <c r="AF50" s="69"/>
      <c r="AG50" s="84"/>
      <c r="AH50" s="69"/>
      <c r="AI50" s="105"/>
      <c r="AJ50" s="69"/>
      <c r="AK50" s="86"/>
      <c r="AL50" s="69"/>
      <c r="AM50" s="109"/>
      <c r="AN50" s="109"/>
      <c r="AO50" s="109"/>
      <c r="AP50" s="109"/>
      <c r="AQ50" s="109"/>
      <c r="AR50" s="109"/>
      <c r="AS50" s="87"/>
      <c r="AT50" s="109"/>
      <c r="AU50" s="86"/>
      <c r="AW50" s="81"/>
      <c r="AX50" s="81"/>
      <c r="AY50" s="81"/>
      <c r="AZ50" s="81"/>
      <c r="BA50" s="81"/>
      <c r="BB50" s="81"/>
      <c r="BC50" s="81"/>
    </row>
    <row r="51" spans="1:55" ht="15" x14ac:dyDescent="0.25">
      <c r="A51" s="69"/>
      <c r="B51" s="82"/>
      <c r="C51" s="82"/>
      <c r="D51" s="82"/>
      <c r="E51" s="82"/>
      <c r="F51" s="82"/>
      <c r="G51" s="82"/>
      <c r="H51" s="82"/>
      <c r="I51" s="82"/>
      <c r="J51" s="82"/>
      <c r="K51" s="82"/>
      <c r="L51" s="69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69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69"/>
      <c r="AI51" s="112"/>
      <c r="AJ51" s="69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W51" s="81"/>
      <c r="AX51" s="81"/>
      <c r="AY51" s="81"/>
      <c r="AZ51" s="81"/>
      <c r="BA51" s="81"/>
      <c r="BB51" s="81"/>
      <c r="BC51" s="81"/>
    </row>
    <row r="52" spans="1:55" ht="5.0999999999999996" customHeight="1" x14ac:dyDescent="0.25">
      <c r="A52" s="69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69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69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69"/>
      <c r="AI52" s="113"/>
      <c r="AJ52" s="69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W52" s="81"/>
      <c r="AX52" s="81"/>
      <c r="AY52" s="81"/>
      <c r="AZ52" s="81"/>
      <c r="BA52" s="81"/>
      <c r="BB52" s="81"/>
      <c r="BC52" s="81"/>
    </row>
    <row r="53" spans="1:55" ht="15" x14ac:dyDescent="0.25">
      <c r="A53" s="69"/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69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69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69"/>
      <c r="AI53" s="113"/>
      <c r="AJ53" s="69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W53" s="81"/>
      <c r="AX53" s="81"/>
      <c r="AY53" s="81"/>
      <c r="AZ53" s="81"/>
      <c r="BA53" s="81"/>
      <c r="BB53" s="81"/>
      <c r="BC53" s="81"/>
    </row>
    <row r="54" spans="1:55" ht="15" x14ac:dyDescent="0.25">
      <c r="A54" s="69"/>
      <c r="B54" s="82"/>
      <c r="C54" s="161" t="s">
        <v>99</v>
      </c>
      <c r="D54" s="161"/>
      <c r="E54" s="161"/>
      <c r="F54" s="161"/>
      <c r="G54" s="161"/>
      <c r="H54" s="161"/>
      <c r="I54" s="161"/>
      <c r="J54" s="161"/>
      <c r="K54" s="82"/>
      <c r="L54" s="87"/>
      <c r="M54" s="88"/>
      <c r="N54" s="162" t="s">
        <v>100</v>
      </c>
      <c r="O54" s="162"/>
      <c r="P54" s="162"/>
      <c r="Q54" s="162"/>
      <c r="R54" s="162"/>
      <c r="S54" s="162"/>
      <c r="T54" s="162"/>
      <c r="U54" s="162"/>
      <c r="V54" s="88"/>
      <c r="W54" s="87"/>
      <c r="X54" s="89"/>
      <c r="Y54" s="163" t="s">
        <v>101</v>
      </c>
      <c r="Z54" s="163"/>
      <c r="AA54" s="163"/>
      <c r="AB54" s="163"/>
      <c r="AC54" s="163"/>
      <c r="AD54" s="163"/>
      <c r="AE54" s="163"/>
      <c r="AF54" s="163"/>
      <c r="AG54" s="89"/>
      <c r="AH54" s="87"/>
      <c r="AI54" s="114"/>
      <c r="AJ54" s="87"/>
      <c r="AK54" s="91"/>
      <c r="AL54" s="164" t="s">
        <v>102</v>
      </c>
      <c r="AM54" s="164"/>
      <c r="AN54" s="164"/>
      <c r="AO54" s="164"/>
      <c r="AP54" s="164"/>
      <c r="AQ54" s="164"/>
      <c r="AR54" s="164"/>
      <c r="AS54" s="164"/>
      <c r="AT54" s="164"/>
      <c r="AU54" s="86"/>
      <c r="AW54" s="81"/>
      <c r="AX54" s="81"/>
      <c r="AY54" s="81"/>
      <c r="AZ54" s="81"/>
      <c r="BA54" s="92"/>
      <c r="BB54" s="92"/>
      <c r="BC54" s="81"/>
    </row>
    <row r="55" spans="1:55" ht="15" x14ac:dyDescent="0.25">
      <c r="A55" s="69"/>
      <c r="B55" s="82"/>
      <c r="C55" s="93"/>
      <c r="D55" s="94" t="s">
        <v>56</v>
      </c>
      <c r="E55" s="95" t="s">
        <v>57</v>
      </c>
      <c r="F55" s="96" t="s">
        <v>58</v>
      </c>
      <c r="G55" s="97" t="s">
        <v>59</v>
      </c>
      <c r="H55" s="159" t="s">
        <v>60</v>
      </c>
      <c r="I55" s="159" t="s">
        <v>61</v>
      </c>
      <c r="J55" s="69"/>
      <c r="K55" s="82"/>
      <c r="L55" s="69"/>
      <c r="M55" s="83"/>
      <c r="N55" s="93"/>
      <c r="O55" s="94" t="s">
        <v>56</v>
      </c>
      <c r="P55" s="95" t="s">
        <v>57</v>
      </c>
      <c r="Q55" s="96" t="s">
        <v>58</v>
      </c>
      <c r="R55" s="97" t="s">
        <v>59</v>
      </c>
      <c r="S55" s="159" t="s">
        <v>60</v>
      </c>
      <c r="T55" s="159" t="s">
        <v>61</v>
      </c>
      <c r="U55" s="69"/>
      <c r="V55" s="83"/>
      <c r="W55" s="69"/>
      <c r="X55" s="84"/>
      <c r="Y55" s="93"/>
      <c r="Z55" s="94" t="s">
        <v>56</v>
      </c>
      <c r="AA55" s="95" t="s">
        <v>57</v>
      </c>
      <c r="AB55" s="96" t="s">
        <v>58</v>
      </c>
      <c r="AC55" s="97" t="s">
        <v>59</v>
      </c>
      <c r="AD55" s="159" t="s">
        <v>60</v>
      </c>
      <c r="AE55" s="159" t="s">
        <v>61</v>
      </c>
      <c r="AF55" s="69"/>
      <c r="AG55" s="84"/>
      <c r="AH55" s="69"/>
      <c r="AI55" s="115"/>
      <c r="AJ55" s="69"/>
      <c r="AK55" s="86"/>
      <c r="AL55" s="93"/>
      <c r="AM55" s="94" t="s">
        <v>56</v>
      </c>
      <c r="AN55" s="95" t="s">
        <v>57</v>
      </c>
      <c r="AO55" s="96" t="s">
        <v>58</v>
      </c>
      <c r="AP55" s="97" t="s">
        <v>59</v>
      </c>
      <c r="AQ55" s="97" t="s">
        <v>60</v>
      </c>
      <c r="AR55" s="97" t="s">
        <v>62</v>
      </c>
      <c r="AS55" s="97"/>
      <c r="AT55" s="99" t="s">
        <v>63</v>
      </c>
      <c r="AU55" s="91"/>
      <c r="AV55" s="87"/>
      <c r="AW55" s="92"/>
      <c r="AX55" s="92"/>
      <c r="AY55" s="92"/>
      <c r="AZ55" s="92"/>
      <c r="BA55" s="81"/>
      <c r="BB55" s="81"/>
      <c r="BC55" s="81"/>
    </row>
    <row r="56" spans="1:55" ht="15" x14ac:dyDescent="0.25">
      <c r="A56" s="69"/>
      <c r="B56" s="82"/>
      <c r="C56" s="100" t="s">
        <v>64</v>
      </c>
      <c r="D56" s="101">
        <v>0.3</v>
      </c>
      <c r="E56" s="102">
        <v>14</v>
      </c>
      <c r="F56" s="103">
        <v>0.17</v>
      </c>
      <c r="G56" s="104">
        <v>2.4</v>
      </c>
      <c r="H56" s="165">
        <v>86</v>
      </c>
      <c r="I56" s="165">
        <v>0</v>
      </c>
      <c r="J56" s="69"/>
      <c r="K56" s="82"/>
      <c r="L56" s="69"/>
      <c r="M56" s="83"/>
      <c r="N56" s="100" t="s">
        <v>64</v>
      </c>
      <c r="O56" s="101">
        <v>12</v>
      </c>
      <c r="P56" s="102">
        <v>3</v>
      </c>
      <c r="Q56" s="103">
        <v>4</v>
      </c>
      <c r="R56" s="104">
        <v>0</v>
      </c>
      <c r="S56" s="165">
        <v>102</v>
      </c>
      <c r="T56" s="165"/>
      <c r="U56" s="69"/>
      <c r="V56" s="83"/>
      <c r="W56" s="69"/>
      <c r="X56" s="84"/>
      <c r="Y56" s="100" t="s">
        <v>64</v>
      </c>
      <c r="Z56" s="101">
        <v>19</v>
      </c>
      <c r="AA56" s="102">
        <v>20</v>
      </c>
      <c r="AB56" s="103">
        <v>45</v>
      </c>
      <c r="AC56" s="104">
        <v>0</v>
      </c>
      <c r="AD56" s="165">
        <v>640</v>
      </c>
      <c r="AE56" s="165"/>
      <c r="AF56" s="69"/>
      <c r="AG56" s="84"/>
      <c r="AH56" s="69"/>
      <c r="AI56" s="116"/>
      <c r="AJ56" s="69"/>
      <c r="AK56" s="86"/>
      <c r="AL56" s="100" t="s">
        <v>66</v>
      </c>
      <c r="AM56" s="101">
        <v>21</v>
      </c>
      <c r="AN56" s="102">
        <v>5.5</v>
      </c>
      <c r="AO56" s="103">
        <v>0</v>
      </c>
      <c r="AP56" s="104">
        <v>0</v>
      </c>
      <c r="AQ56" s="106">
        <v>113</v>
      </c>
      <c r="AR56" s="107">
        <v>75</v>
      </c>
      <c r="AS56" s="87"/>
      <c r="AT56" s="108">
        <v>4.5</v>
      </c>
      <c r="AU56" s="86"/>
      <c r="AW56" s="81"/>
      <c r="AX56" s="81"/>
      <c r="AY56" s="81"/>
      <c r="AZ56" s="81"/>
      <c r="BA56" s="81"/>
      <c r="BB56" s="81"/>
      <c r="BC56" s="81"/>
    </row>
    <row r="57" spans="1:55" ht="5.0999999999999996" customHeight="1" x14ac:dyDescent="0.25">
      <c r="A57" s="69"/>
      <c r="B57" s="82"/>
      <c r="C57" s="69"/>
      <c r="D57" s="109"/>
      <c r="E57" s="110"/>
      <c r="F57" s="111"/>
      <c r="G57" s="100"/>
      <c r="H57" s="111"/>
      <c r="I57" s="111"/>
      <c r="J57" s="69"/>
      <c r="K57" s="82"/>
      <c r="L57" s="69"/>
      <c r="M57" s="83"/>
      <c r="N57" s="69"/>
      <c r="O57" s="109"/>
      <c r="P57" s="110"/>
      <c r="Q57" s="111"/>
      <c r="R57" s="100"/>
      <c r="S57" s="111"/>
      <c r="T57" s="111"/>
      <c r="U57" s="69"/>
      <c r="V57" s="83"/>
      <c r="W57" s="69"/>
      <c r="X57" s="84"/>
      <c r="Y57" s="69"/>
      <c r="Z57" s="109"/>
      <c r="AA57" s="110"/>
      <c r="AB57" s="111"/>
      <c r="AC57" s="100"/>
      <c r="AD57" s="111"/>
      <c r="AE57" s="111"/>
      <c r="AF57" s="69"/>
      <c r="AG57" s="84"/>
      <c r="AH57" s="69"/>
      <c r="AI57" s="116"/>
      <c r="AJ57" s="69"/>
      <c r="AK57" s="86"/>
      <c r="AL57" s="69"/>
      <c r="AM57" s="109"/>
      <c r="AN57" s="109"/>
      <c r="AO57" s="109"/>
      <c r="AP57" s="109"/>
      <c r="AQ57" s="109"/>
      <c r="AR57" s="109"/>
      <c r="AS57" s="87"/>
      <c r="AT57" s="109"/>
      <c r="AU57" s="86"/>
      <c r="AW57" s="81"/>
      <c r="AX57" s="81"/>
      <c r="AY57" s="81"/>
      <c r="AZ57" s="81"/>
      <c r="BA57" s="81"/>
      <c r="BB57" s="81"/>
      <c r="BC57" s="81"/>
    </row>
    <row r="58" spans="1:55" ht="15" x14ac:dyDescent="0.25">
      <c r="A58" s="69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69"/>
      <c r="M58" s="83"/>
      <c r="N58" s="83"/>
      <c r="O58" s="83"/>
      <c r="P58" s="83"/>
      <c r="Q58" s="83"/>
      <c r="R58" s="83"/>
      <c r="S58" s="83"/>
      <c r="T58" s="83"/>
      <c r="U58" s="83"/>
      <c r="V58" s="83"/>
      <c r="W58" s="69"/>
      <c r="X58" s="84"/>
      <c r="Y58" s="84"/>
      <c r="Z58" s="84"/>
      <c r="AA58" s="84"/>
      <c r="AB58" s="84"/>
      <c r="AC58" s="84"/>
      <c r="AD58" s="84"/>
      <c r="AE58" s="84"/>
      <c r="AF58" s="84"/>
      <c r="AG58" s="84"/>
      <c r="AH58" s="69"/>
      <c r="AI58" s="116"/>
      <c r="AJ58" s="69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W58" s="81"/>
      <c r="AX58" s="81"/>
      <c r="AY58" s="81"/>
      <c r="AZ58" s="81"/>
      <c r="BA58" s="81"/>
      <c r="BB58" s="81"/>
      <c r="BC58" s="81"/>
    </row>
    <row r="59" spans="1:55" ht="5.0999999999999996" customHeight="1" x14ac:dyDescent="0.25">
      <c r="A59" s="69"/>
      <c r="B59" s="82"/>
      <c r="C59" s="82"/>
      <c r="D59" s="82"/>
      <c r="E59" s="82"/>
      <c r="F59" s="82"/>
      <c r="G59" s="82"/>
      <c r="H59" s="82"/>
      <c r="I59" s="82"/>
      <c r="J59" s="82"/>
      <c r="K59" s="82"/>
      <c r="L59" s="69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69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69"/>
      <c r="AI59" s="117"/>
      <c r="AJ59" s="69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W59" s="81"/>
      <c r="AX59" s="81"/>
      <c r="AY59" s="81"/>
      <c r="AZ59" s="81"/>
      <c r="BA59" s="81"/>
      <c r="BB59" s="81"/>
      <c r="BC59" s="81"/>
    </row>
    <row r="60" spans="1:55" x14ac:dyDescent="0.2">
      <c r="A60" s="69"/>
      <c r="B60" s="82"/>
      <c r="C60" s="82"/>
      <c r="D60" s="82"/>
      <c r="E60" s="82"/>
      <c r="F60" s="82"/>
      <c r="G60" s="82"/>
      <c r="H60" s="82"/>
      <c r="I60" s="82"/>
      <c r="J60" s="82"/>
      <c r="K60" s="82"/>
      <c r="L60" s="69"/>
      <c r="M60" s="83"/>
      <c r="N60" s="83"/>
      <c r="O60" s="83"/>
      <c r="P60" s="83"/>
      <c r="Q60" s="83"/>
      <c r="R60" s="83"/>
      <c r="S60" s="83"/>
      <c r="T60" s="83"/>
      <c r="U60" s="83"/>
      <c r="V60" s="83"/>
      <c r="W60" s="69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69"/>
      <c r="AI60" s="85"/>
      <c r="AJ60" s="69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W60" s="81"/>
      <c r="AX60" s="81"/>
      <c r="AY60" s="81"/>
      <c r="AZ60" s="81"/>
      <c r="BA60" s="81"/>
      <c r="BB60" s="81"/>
      <c r="BC60" s="81"/>
    </row>
    <row r="61" spans="1:55" x14ac:dyDescent="0.2">
      <c r="AU61" s="81"/>
      <c r="AV61" s="81"/>
      <c r="AW61" s="81"/>
      <c r="AX61" s="81"/>
      <c r="AY61" s="81"/>
      <c r="AZ61" s="81"/>
      <c r="BA61" s="81"/>
      <c r="BB61" s="81"/>
      <c r="BC61" s="81"/>
    </row>
    <row r="62" spans="1:55" hidden="1" x14ac:dyDescent="0.2">
      <c r="AU62" s="81"/>
      <c r="AV62" s="81"/>
      <c r="AW62" s="81"/>
      <c r="AX62" s="81"/>
      <c r="AY62" s="81"/>
      <c r="AZ62" s="81"/>
      <c r="BA62" s="81"/>
      <c r="BB62" s="81"/>
      <c r="BC62" s="81"/>
    </row>
    <row r="63" spans="1:55" hidden="1" x14ac:dyDescent="0.2">
      <c r="AU63" s="81"/>
      <c r="AV63" s="81"/>
      <c r="AW63" s="81"/>
      <c r="AX63" s="81"/>
      <c r="AY63" s="81"/>
      <c r="AZ63" s="81"/>
      <c r="BA63" s="81"/>
      <c r="BB63" s="81"/>
      <c r="BC63" s="81"/>
    </row>
    <row r="64" spans="1:55" hidden="1" x14ac:dyDescent="0.2">
      <c r="AU64" s="81"/>
      <c r="AV64" s="81"/>
      <c r="AW64" s="81"/>
      <c r="AX64" s="81"/>
      <c r="AY64" s="81"/>
      <c r="AZ64" s="81"/>
      <c r="BA64" s="81"/>
      <c r="BB64" s="81"/>
      <c r="BC64" s="81"/>
    </row>
    <row r="65" spans="47:48" hidden="1" x14ac:dyDescent="0.2">
      <c r="AU65" s="81"/>
      <c r="AV65" s="81"/>
    </row>
    <row r="66" spans="47:48" hidden="1" x14ac:dyDescent="0.2">
      <c r="AU66" s="81"/>
      <c r="AV66" s="81"/>
    </row>
    <row r="67" spans="47:48" hidden="1" x14ac:dyDescent="0.2">
      <c r="AU67" s="81"/>
      <c r="AV67" s="81"/>
    </row>
    <row r="68" spans="47:48" hidden="1" x14ac:dyDescent="0.2">
      <c r="AU68" s="81"/>
      <c r="AV68" s="81"/>
    </row>
    <row r="69" spans="47:48" hidden="1" x14ac:dyDescent="0.2">
      <c r="AU69" s="81"/>
      <c r="AV69" s="81"/>
    </row>
    <row r="70" spans="47:48" hidden="1" x14ac:dyDescent="0.2">
      <c r="AU70" s="81"/>
      <c r="AV70" s="81"/>
    </row>
    <row r="71" spans="47:48" hidden="1" x14ac:dyDescent="0.2">
      <c r="AU71" s="81"/>
      <c r="AV71" s="81"/>
    </row>
    <row r="72" spans="47:48" hidden="1" x14ac:dyDescent="0.2">
      <c r="AU72" s="81"/>
      <c r="AV72" s="81"/>
    </row>
    <row r="73" spans="47:48" hidden="1" x14ac:dyDescent="0.2">
      <c r="AU73" s="81"/>
      <c r="AV73" s="81"/>
    </row>
    <row r="74" spans="47:48" hidden="1" x14ac:dyDescent="0.2">
      <c r="AU74" s="81"/>
      <c r="AV74" s="81"/>
    </row>
    <row r="75" spans="47:48" hidden="1" x14ac:dyDescent="0.2">
      <c r="AU75" s="81"/>
      <c r="AV75" s="81"/>
    </row>
    <row r="76" spans="47:48" hidden="1" x14ac:dyDescent="0.2">
      <c r="AU76" s="81"/>
      <c r="AV76" s="81"/>
    </row>
    <row r="77" spans="47:48" hidden="1" x14ac:dyDescent="0.2">
      <c r="AU77" s="81"/>
      <c r="AV77" s="81"/>
    </row>
    <row r="78" spans="47:48" hidden="1" x14ac:dyDescent="0.2">
      <c r="AU78" s="81"/>
      <c r="AV78" s="81"/>
    </row>
    <row r="79" spans="47:48" hidden="1" x14ac:dyDescent="0.2">
      <c r="AU79" s="81"/>
      <c r="AV79" s="81"/>
    </row>
    <row r="80" spans="47:48" hidden="1" x14ac:dyDescent="0.2">
      <c r="AU80" s="81"/>
      <c r="AV80" s="81"/>
    </row>
    <row r="81" spans="47:48" hidden="1" x14ac:dyDescent="0.2">
      <c r="AU81" s="81"/>
      <c r="AV81" s="81"/>
    </row>
    <row r="82" spans="47:48" hidden="1" x14ac:dyDescent="0.2">
      <c r="AU82" s="81"/>
      <c r="AV82" s="81"/>
    </row>
    <row r="83" spans="47:48" hidden="1" x14ac:dyDescent="0.2">
      <c r="AU83" s="81"/>
      <c r="AV83" s="81"/>
    </row>
    <row r="84" spans="47:48" hidden="1" x14ac:dyDescent="0.2">
      <c r="AU84" s="81"/>
      <c r="AV84" s="81"/>
    </row>
    <row r="85" spans="47:48" hidden="1" x14ac:dyDescent="0.2">
      <c r="AU85" s="81"/>
      <c r="AV85" s="81"/>
    </row>
    <row r="86" spans="47:48" hidden="1" x14ac:dyDescent="0.2">
      <c r="AU86" s="81"/>
      <c r="AV86" s="81"/>
    </row>
    <row r="87" spans="47:48" hidden="1" x14ac:dyDescent="0.2">
      <c r="AU87" s="81"/>
      <c r="AV87" s="81"/>
    </row>
    <row r="88" spans="47:48" hidden="1" x14ac:dyDescent="0.2">
      <c r="AU88" s="81"/>
      <c r="AV88" s="81"/>
    </row>
    <row r="89" spans="47:48" hidden="1" x14ac:dyDescent="0.2">
      <c r="AU89" s="81"/>
      <c r="AV89" s="81"/>
    </row>
    <row r="90" spans="47:48" hidden="1" x14ac:dyDescent="0.2">
      <c r="AU90" s="81"/>
      <c r="AV90" s="81"/>
    </row>
    <row r="91" spans="47:48" hidden="1" x14ac:dyDescent="0.2">
      <c r="AU91" s="81"/>
      <c r="AV91" s="81"/>
    </row>
    <row r="92" spans="47:48" hidden="1" x14ac:dyDescent="0.2">
      <c r="AU92" s="81"/>
      <c r="AV92" s="81"/>
    </row>
    <row r="93" spans="47:48" hidden="1" x14ac:dyDescent="0.2">
      <c r="AU93" s="81"/>
      <c r="AV93" s="81"/>
    </row>
    <row r="94" spans="47:48" hidden="1" x14ac:dyDescent="0.2">
      <c r="AU94" s="81"/>
      <c r="AV94" s="81"/>
    </row>
    <row r="95" spans="47:48" hidden="1" x14ac:dyDescent="0.2">
      <c r="AU95" s="81"/>
      <c r="AV95" s="81"/>
    </row>
    <row r="96" spans="47:48" hidden="1" x14ac:dyDescent="0.2">
      <c r="AU96" s="81"/>
      <c r="AV96" s="81"/>
    </row>
    <row r="97" spans="47:48" hidden="1" x14ac:dyDescent="0.2">
      <c r="AU97" s="81"/>
      <c r="AV97" s="81"/>
    </row>
    <row r="98" spans="47:48" hidden="1" x14ac:dyDescent="0.2">
      <c r="AU98" s="81"/>
      <c r="AV98" s="81"/>
    </row>
    <row r="99" spans="47:48" hidden="1" x14ac:dyDescent="0.2">
      <c r="AU99" s="81"/>
      <c r="AV99" s="81"/>
    </row>
    <row r="100" spans="47:48" hidden="1" x14ac:dyDescent="0.2">
      <c r="AU100" s="81"/>
      <c r="AV100" s="81"/>
    </row>
    <row r="101" spans="47:48" hidden="1" x14ac:dyDescent="0.2">
      <c r="AU101" s="81"/>
      <c r="AV101" s="81"/>
    </row>
    <row r="102" spans="47:48" hidden="1" x14ac:dyDescent="0.2">
      <c r="AU102" s="81"/>
      <c r="AV102" s="81"/>
    </row>
    <row r="103" spans="47:48" hidden="1" x14ac:dyDescent="0.2">
      <c r="AU103" s="81"/>
      <c r="AV103" s="81"/>
    </row>
    <row r="104" spans="47:48" hidden="1" x14ac:dyDescent="0.2">
      <c r="AU104" s="81"/>
      <c r="AV104" s="81"/>
    </row>
    <row r="105" spans="47:48" hidden="1" x14ac:dyDescent="0.2">
      <c r="AU105" s="81"/>
      <c r="AV105" s="81"/>
    </row>
    <row r="106" spans="47:48" hidden="1" x14ac:dyDescent="0.2">
      <c r="AU106" s="81"/>
      <c r="AV106" s="81"/>
    </row>
    <row r="107" spans="47:48" hidden="1" x14ac:dyDescent="0.2">
      <c r="AU107" s="81"/>
      <c r="AV107" s="81"/>
    </row>
    <row r="108" spans="47:48" hidden="1" x14ac:dyDescent="0.2">
      <c r="AU108" s="81"/>
      <c r="AV108" s="81"/>
    </row>
    <row r="109" spans="47:48" hidden="1" x14ac:dyDescent="0.2">
      <c r="AU109" s="81"/>
      <c r="AV109" s="81"/>
    </row>
    <row r="110" spans="47:48" hidden="1" x14ac:dyDescent="0.2">
      <c r="AU110" s="81"/>
      <c r="AV110" s="81"/>
    </row>
    <row r="111" spans="47:48" hidden="1" x14ac:dyDescent="0.2">
      <c r="AU111" s="81"/>
      <c r="AV111" s="81"/>
    </row>
    <row r="112" spans="47:48" hidden="1" x14ac:dyDescent="0.2">
      <c r="AU112" s="81"/>
      <c r="AV112" s="81"/>
    </row>
    <row r="113" spans="47:48" hidden="1" x14ac:dyDescent="0.2">
      <c r="AU113" s="81"/>
      <c r="AV113" s="81"/>
    </row>
    <row r="114" spans="47:48" hidden="1" x14ac:dyDescent="0.2">
      <c r="AU114" s="81"/>
      <c r="AV114" s="81"/>
    </row>
    <row r="115" spans="47:48" hidden="1" x14ac:dyDescent="0.2">
      <c r="AU115" s="81"/>
      <c r="AV115" s="81"/>
    </row>
    <row r="116" spans="47:48" hidden="1" x14ac:dyDescent="0.2">
      <c r="AU116" s="81"/>
      <c r="AV116" s="81"/>
    </row>
    <row r="117" spans="47:48" hidden="1" x14ac:dyDescent="0.2">
      <c r="AU117" s="81"/>
      <c r="AV117" s="81"/>
    </row>
    <row r="118" spans="47:48" hidden="1" x14ac:dyDescent="0.2">
      <c r="AU118" s="81"/>
      <c r="AV118" s="81"/>
    </row>
    <row r="119" spans="47:48" hidden="1" x14ac:dyDescent="0.2">
      <c r="AU119" s="81"/>
      <c r="AV119" s="81"/>
    </row>
    <row r="120" spans="47:48" hidden="1" x14ac:dyDescent="0.2">
      <c r="AU120" s="81"/>
      <c r="AV120" s="81"/>
    </row>
    <row r="121" spans="47:48" hidden="1" x14ac:dyDescent="0.2">
      <c r="AU121" s="81"/>
      <c r="AV121" s="81"/>
    </row>
    <row r="122" spans="47:48" hidden="1" x14ac:dyDescent="0.2">
      <c r="AU122" s="81"/>
      <c r="AV122" s="81"/>
    </row>
    <row r="123" spans="47:48" hidden="1" x14ac:dyDescent="0.2">
      <c r="AU123" s="81"/>
      <c r="AV123" s="81"/>
    </row>
    <row r="124" spans="47:48" hidden="1" x14ac:dyDescent="0.2">
      <c r="AU124" s="81"/>
      <c r="AV124" s="81"/>
    </row>
    <row r="125" spans="47:48" hidden="1" x14ac:dyDescent="0.2">
      <c r="AU125" s="81"/>
      <c r="AV125" s="81"/>
    </row>
    <row r="126" spans="47:48" hidden="1" x14ac:dyDescent="0.2">
      <c r="AU126" s="81"/>
      <c r="AV126" s="81"/>
    </row>
    <row r="127" spans="47:48" hidden="1" x14ac:dyDescent="0.2">
      <c r="AU127" s="81"/>
      <c r="AV127" s="81"/>
    </row>
    <row r="128" spans="47:48" hidden="1" x14ac:dyDescent="0.2">
      <c r="AU128" s="81"/>
      <c r="AV128" s="81"/>
    </row>
    <row r="129" spans="47:48" hidden="1" x14ac:dyDescent="0.2">
      <c r="AU129" s="81"/>
      <c r="AV129" s="81"/>
    </row>
    <row r="130" spans="47:48" hidden="1" x14ac:dyDescent="0.2">
      <c r="AU130" s="81"/>
      <c r="AV130" s="81"/>
    </row>
    <row r="131" spans="47:48" hidden="1" x14ac:dyDescent="0.2">
      <c r="AU131" s="81"/>
      <c r="AV131" s="81"/>
    </row>
    <row r="132" spans="47:48" hidden="1" x14ac:dyDescent="0.2">
      <c r="AU132" s="81"/>
      <c r="AV132" s="81"/>
    </row>
    <row r="133" spans="47:48" hidden="1" x14ac:dyDescent="0.2">
      <c r="AU133" s="81"/>
      <c r="AV133" s="81"/>
    </row>
    <row r="134" spans="47:48" hidden="1" x14ac:dyDescent="0.2">
      <c r="AU134" s="81"/>
      <c r="AV134" s="81"/>
    </row>
    <row r="135" spans="47:48" hidden="1" x14ac:dyDescent="0.2">
      <c r="AU135" s="81"/>
      <c r="AV135" s="81"/>
    </row>
    <row r="136" spans="47:48" hidden="1" x14ac:dyDescent="0.2">
      <c r="AU136" s="81"/>
      <c r="AV136" s="81"/>
    </row>
    <row r="137" spans="47:48" hidden="1" x14ac:dyDescent="0.2">
      <c r="AU137" s="81"/>
      <c r="AV137" s="81"/>
    </row>
    <row r="138" spans="47:48" hidden="1" x14ac:dyDescent="0.2">
      <c r="AU138" s="81"/>
      <c r="AV138" s="81"/>
    </row>
    <row r="139" spans="47:48" hidden="1" x14ac:dyDescent="0.2">
      <c r="AU139" s="81"/>
      <c r="AV139" s="81"/>
    </row>
    <row r="140" spans="47:48" hidden="1" x14ac:dyDescent="0.2">
      <c r="AU140" s="81"/>
      <c r="AV140" s="81"/>
    </row>
    <row r="141" spans="47:48" hidden="1" x14ac:dyDescent="0.2">
      <c r="AU141" s="81"/>
      <c r="AV141" s="81"/>
    </row>
    <row r="142" spans="47:48" hidden="1" x14ac:dyDescent="0.2">
      <c r="AU142" s="81"/>
      <c r="AV142" s="81"/>
    </row>
    <row r="143" spans="47:48" hidden="1" x14ac:dyDescent="0.2">
      <c r="AU143" s="81"/>
      <c r="AV143" s="81"/>
    </row>
    <row r="144" spans="47:48" hidden="1" x14ac:dyDescent="0.2">
      <c r="AU144" s="81"/>
      <c r="AV144" s="81"/>
    </row>
    <row r="145" spans="47:48" hidden="1" x14ac:dyDescent="0.2">
      <c r="AU145" s="81"/>
      <c r="AV145" s="81"/>
    </row>
    <row r="146" spans="47:48" hidden="1" x14ac:dyDescent="0.2">
      <c r="AU146" s="81"/>
      <c r="AV146" s="81"/>
    </row>
    <row r="147" spans="47:48" hidden="1" x14ac:dyDescent="0.2">
      <c r="AU147" s="81"/>
      <c r="AV147" s="81"/>
    </row>
    <row r="148" spans="47:48" hidden="1" x14ac:dyDescent="0.2">
      <c r="AU148" s="81"/>
      <c r="AV148" s="81"/>
    </row>
    <row r="149" spans="47:48" hidden="1" x14ac:dyDescent="0.2">
      <c r="AU149" s="81"/>
      <c r="AV149" s="81"/>
    </row>
    <row r="150" spans="47:48" hidden="1" x14ac:dyDescent="0.2">
      <c r="AU150" s="81"/>
      <c r="AV150" s="81"/>
    </row>
    <row r="151" spans="47:48" hidden="1" x14ac:dyDescent="0.2">
      <c r="AU151" s="81"/>
      <c r="AV151" s="81"/>
    </row>
    <row r="152" spans="47:48" hidden="1" x14ac:dyDescent="0.2">
      <c r="AU152" s="81"/>
      <c r="AV152" s="81"/>
    </row>
    <row r="153" spans="47:48" hidden="1" x14ac:dyDescent="0.2">
      <c r="AU153" s="81"/>
      <c r="AV153" s="81"/>
    </row>
    <row r="154" spans="47:48" hidden="1" x14ac:dyDescent="0.2">
      <c r="AU154" s="81"/>
      <c r="AV154" s="81"/>
    </row>
    <row r="155" spans="47:48" hidden="1" x14ac:dyDescent="0.2">
      <c r="AU155" s="81"/>
      <c r="AV155" s="81"/>
    </row>
    <row r="156" spans="47:48" hidden="1" x14ac:dyDescent="0.2">
      <c r="AU156" s="81"/>
      <c r="AV156" s="81"/>
    </row>
    <row r="157" spans="47:48" hidden="1" x14ac:dyDescent="0.2">
      <c r="AU157" s="81"/>
      <c r="AV157" s="81"/>
    </row>
    <row r="158" spans="47:48" hidden="1" x14ac:dyDescent="0.2">
      <c r="AU158" s="81"/>
      <c r="AV158" s="81"/>
    </row>
    <row r="159" spans="47:48" hidden="1" x14ac:dyDescent="0.2">
      <c r="AU159" s="81"/>
      <c r="AV159" s="81"/>
    </row>
    <row r="160" spans="47:48" hidden="1" x14ac:dyDescent="0.2">
      <c r="AU160" s="81"/>
      <c r="AV160" s="81"/>
    </row>
    <row r="161" spans="47:48" hidden="1" x14ac:dyDescent="0.2">
      <c r="AU161" s="81"/>
      <c r="AV161" s="81"/>
    </row>
    <row r="162" spans="47:48" hidden="1" x14ac:dyDescent="0.2">
      <c r="AU162" s="81"/>
      <c r="AV162" s="81"/>
    </row>
    <row r="163" spans="47:48" hidden="1" x14ac:dyDescent="0.2">
      <c r="AU163" s="81"/>
      <c r="AV163" s="81"/>
    </row>
    <row r="164" spans="47:48" hidden="1" x14ac:dyDescent="0.2">
      <c r="AU164" s="81"/>
      <c r="AV164" s="81"/>
    </row>
    <row r="165" spans="47:48" hidden="1" x14ac:dyDescent="0.2">
      <c r="AU165" s="81"/>
      <c r="AV165" s="81"/>
    </row>
    <row r="166" spans="47:48" hidden="1" x14ac:dyDescent="0.2">
      <c r="AU166" s="81"/>
      <c r="AV166" s="81"/>
    </row>
    <row r="167" spans="47:48" hidden="1" x14ac:dyDescent="0.2">
      <c r="AU167" s="81"/>
      <c r="AV167" s="81"/>
    </row>
    <row r="168" spans="47:48" hidden="1" x14ac:dyDescent="0.2">
      <c r="AU168" s="81"/>
      <c r="AV168" s="81"/>
    </row>
    <row r="169" spans="47:48" hidden="1" x14ac:dyDescent="0.2">
      <c r="AU169" s="81"/>
      <c r="AV169" s="81"/>
    </row>
    <row r="170" spans="47:48" hidden="1" x14ac:dyDescent="0.2">
      <c r="AU170" s="81"/>
      <c r="AV170" s="81"/>
    </row>
    <row r="171" spans="47:48" hidden="1" x14ac:dyDescent="0.2">
      <c r="AU171" s="81"/>
      <c r="AV171" s="81"/>
    </row>
    <row r="172" spans="47:48" hidden="1" x14ac:dyDescent="0.2">
      <c r="AU172" s="81"/>
      <c r="AV172" s="81"/>
    </row>
    <row r="173" spans="47:48" hidden="1" x14ac:dyDescent="0.2">
      <c r="AU173" s="81"/>
      <c r="AV173" s="81"/>
    </row>
    <row r="174" spans="47:48" hidden="1" x14ac:dyDescent="0.2">
      <c r="AU174" s="81"/>
      <c r="AV174" s="81"/>
    </row>
    <row r="175" spans="47:48" hidden="1" x14ac:dyDescent="0.2">
      <c r="AU175" s="81"/>
      <c r="AV175" s="81"/>
    </row>
    <row r="176" spans="47:48" hidden="1" x14ac:dyDescent="0.2">
      <c r="AU176" s="81"/>
      <c r="AV176" s="81"/>
    </row>
    <row r="177" spans="47:48" hidden="1" x14ac:dyDescent="0.2">
      <c r="AU177" s="81"/>
      <c r="AV177" s="81"/>
    </row>
    <row r="178" spans="47:48" hidden="1" x14ac:dyDescent="0.2">
      <c r="AU178" s="81"/>
      <c r="AV178" s="81"/>
    </row>
    <row r="179" spans="47:48" hidden="1" x14ac:dyDescent="0.2">
      <c r="AU179" s="81"/>
      <c r="AV179" s="81"/>
    </row>
    <row r="180" spans="47:48" hidden="1" x14ac:dyDescent="0.2">
      <c r="AU180" s="81"/>
      <c r="AV180" s="81"/>
    </row>
    <row r="181" spans="47:48" hidden="1" x14ac:dyDescent="0.2">
      <c r="AU181" s="81"/>
      <c r="AV181" s="81"/>
    </row>
    <row r="182" spans="47:48" hidden="1" x14ac:dyDescent="0.2">
      <c r="AU182" s="81"/>
      <c r="AV182" s="81"/>
    </row>
    <row r="183" spans="47:48" hidden="1" x14ac:dyDescent="0.2">
      <c r="AU183" s="81"/>
      <c r="AV183" s="81"/>
    </row>
    <row r="184" spans="47:48" hidden="1" x14ac:dyDescent="0.2">
      <c r="AU184" s="81"/>
      <c r="AV184" s="81"/>
    </row>
    <row r="185" spans="47:48" hidden="1" x14ac:dyDescent="0.2">
      <c r="AU185" s="81"/>
      <c r="AV185" s="81"/>
    </row>
    <row r="186" spans="47:48" hidden="1" x14ac:dyDescent="0.2">
      <c r="AU186" s="81"/>
      <c r="AV186" s="81"/>
    </row>
    <row r="187" spans="47:48" hidden="1" x14ac:dyDescent="0.2">
      <c r="AU187" s="81"/>
      <c r="AV187" s="81"/>
    </row>
    <row r="188" spans="47:48" hidden="1" x14ac:dyDescent="0.2">
      <c r="AU188" s="81"/>
      <c r="AV188" s="81"/>
    </row>
    <row r="189" spans="47:48" hidden="1" x14ac:dyDescent="0.2">
      <c r="AU189" s="81"/>
      <c r="AV189" s="81"/>
    </row>
    <row r="190" spans="47:48" hidden="1" x14ac:dyDescent="0.2">
      <c r="AU190" s="81"/>
      <c r="AV190" s="81"/>
    </row>
    <row r="191" spans="47:48" hidden="1" x14ac:dyDescent="0.2">
      <c r="AU191" s="81"/>
      <c r="AV191" s="81"/>
    </row>
    <row r="192" spans="47:48" hidden="1" x14ac:dyDescent="0.2">
      <c r="AU192" s="81"/>
      <c r="AV192" s="81"/>
    </row>
    <row r="193" spans="47:48" hidden="1" x14ac:dyDescent="0.2">
      <c r="AU193" s="81"/>
      <c r="AV193" s="81"/>
    </row>
    <row r="194" spans="47:48" hidden="1" x14ac:dyDescent="0.2">
      <c r="AU194" s="81"/>
      <c r="AV194" s="81"/>
    </row>
    <row r="195" spans="47:48" hidden="1" x14ac:dyDescent="0.2">
      <c r="AU195" s="81"/>
      <c r="AV195" s="81"/>
    </row>
    <row r="196" spans="47:48" hidden="1" x14ac:dyDescent="0.2">
      <c r="AU196" s="81"/>
      <c r="AV196" s="81"/>
    </row>
    <row r="197" spans="47:48" hidden="1" x14ac:dyDescent="0.2">
      <c r="AU197" s="81"/>
      <c r="AV197" s="81"/>
    </row>
    <row r="198" spans="47:48" hidden="1" x14ac:dyDescent="0.2">
      <c r="AU198" s="81"/>
      <c r="AV198" s="81"/>
    </row>
    <row r="199" spans="47:48" hidden="1" x14ac:dyDescent="0.2">
      <c r="AU199" s="81"/>
      <c r="AV199" s="81"/>
    </row>
    <row r="200" spans="47:48" hidden="1" x14ac:dyDescent="0.2">
      <c r="AU200" s="81"/>
      <c r="AV200" s="81"/>
    </row>
    <row r="201" spans="47:48" hidden="1" x14ac:dyDescent="0.2">
      <c r="AU201" s="81"/>
      <c r="AV201" s="81"/>
    </row>
    <row r="202" spans="47:48" hidden="1" x14ac:dyDescent="0.2">
      <c r="AU202" s="81"/>
      <c r="AV202" s="81"/>
    </row>
    <row r="203" spans="47:48" hidden="1" x14ac:dyDescent="0.2">
      <c r="AU203" s="81"/>
      <c r="AV203" s="81"/>
    </row>
    <row r="204" spans="47:48" hidden="1" x14ac:dyDescent="0.2">
      <c r="AU204" s="81"/>
      <c r="AV204" s="81"/>
    </row>
    <row r="205" spans="47:48" hidden="1" x14ac:dyDescent="0.2">
      <c r="AU205" s="81"/>
      <c r="AV205" s="81"/>
    </row>
    <row r="206" spans="47:48" hidden="1" x14ac:dyDescent="0.2">
      <c r="AU206" s="81"/>
      <c r="AV206" s="81"/>
    </row>
    <row r="207" spans="47:48" hidden="1" x14ac:dyDescent="0.2">
      <c r="AU207" s="81"/>
      <c r="AV207" s="81"/>
    </row>
    <row r="208" spans="47:48" hidden="1" x14ac:dyDescent="0.2">
      <c r="AU208" s="81"/>
      <c r="AV208" s="81"/>
    </row>
    <row r="209" spans="47:48" hidden="1" x14ac:dyDescent="0.2">
      <c r="AU209" s="81"/>
      <c r="AV209" s="81"/>
    </row>
    <row r="210" spans="47:48" hidden="1" x14ac:dyDescent="0.2">
      <c r="AU210" s="81"/>
      <c r="AV210" s="81"/>
    </row>
    <row r="211" spans="47:48" hidden="1" x14ac:dyDescent="0.2">
      <c r="AU211" s="81"/>
      <c r="AV211" s="81"/>
    </row>
    <row r="212" spans="47:48" hidden="1" x14ac:dyDescent="0.2">
      <c r="AU212" s="81"/>
      <c r="AV212" s="81"/>
    </row>
    <row r="213" spans="47:48" hidden="1" x14ac:dyDescent="0.2">
      <c r="AU213" s="81"/>
      <c r="AV213" s="81"/>
    </row>
    <row r="214" spans="47:48" hidden="1" x14ac:dyDescent="0.2">
      <c r="AU214" s="81"/>
      <c r="AV214" s="81"/>
    </row>
    <row r="215" spans="47:48" hidden="1" x14ac:dyDescent="0.2">
      <c r="AU215" s="81"/>
      <c r="AV215" s="81"/>
    </row>
    <row r="216" spans="47:48" hidden="1" x14ac:dyDescent="0.2">
      <c r="AU216" s="81"/>
      <c r="AV216" s="81"/>
    </row>
    <row r="217" spans="47:48" hidden="1" x14ac:dyDescent="0.2">
      <c r="AU217" s="81"/>
      <c r="AV217" s="81"/>
    </row>
    <row r="218" spans="47:48" hidden="1" x14ac:dyDescent="0.2">
      <c r="AU218" s="81"/>
      <c r="AV218" s="81"/>
    </row>
    <row r="219" spans="47:48" hidden="1" x14ac:dyDescent="0.2">
      <c r="AU219" s="81"/>
      <c r="AV219" s="81"/>
    </row>
    <row r="220" spans="47:48" hidden="1" x14ac:dyDescent="0.2">
      <c r="AU220" s="81"/>
      <c r="AV220" s="81"/>
    </row>
    <row r="221" spans="47:48" hidden="1" x14ac:dyDescent="0.2">
      <c r="AU221" s="81"/>
      <c r="AV221" s="81"/>
    </row>
    <row r="222" spans="47:48" hidden="1" x14ac:dyDescent="0.2">
      <c r="AU222" s="81"/>
      <c r="AV222" s="81"/>
    </row>
    <row r="223" spans="47:48" hidden="1" x14ac:dyDescent="0.2">
      <c r="AU223" s="81"/>
      <c r="AV223" s="81"/>
    </row>
    <row r="224" spans="47:48" hidden="1" x14ac:dyDescent="0.2">
      <c r="AU224" s="81"/>
      <c r="AV224" s="81"/>
    </row>
    <row r="225" spans="47:48" hidden="1" x14ac:dyDescent="0.2">
      <c r="AU225" s="81"/>
      <c r="AV225" s="81"/>
    </row>
    <row r="226" spans="47:48" hidden="1" x14ac:dyDescent="0.2">
      <c r="AU226" s="81"/>
      <c r="AV226" s="81"/>
    </row>
    <row r="227" spans="47:48" hidden="1" x14ac:dyDescent="0.2">
      <c r="AU227" s="81"/>
      <c r="AV227" s="81"/>
    </row>
    <row r="228" spans="47:48" hidden="1" x14ac:dyDescent="0.2">
      <c r="AU228" s="81"/>
      <c r="AV228" s="81"/>
    </row>
    <row r="229" spans="47:48" hidden="1" x14ac:dyDescent="0.2">
      <c r="AU229" s="81"/>
      <c r="AV229" s="81"/>
    </row>
    <row r="230" spans="47:48" hidden="1" x14ac:dyDescent="0.2">
      <c r="AU230" s="81"/>
      <c r="AV230" s="81"/>
    </row>
    <row r="231" spans="47:48" hidden="1" x14ac:dyDescent="0.2">
      <c r="AU231" s="81"/>
      <c r="AV231" s="81"/>
    </row>
    <row r="232" spans="47:48" hidden="1" x14ac:dyDescent="0.2">
      <c r="AU232" s="81"/>
      <c r="AV232" s="81"/>
    </row>
    <row r="233" spans="47:48" hidden="1" x14ac:dyDescent="0.2">
      <c r="AU233" s="81"/>
      <c r="AV233" s="81"/>
    </row>
    <row r="234" spans="47:48" hidden="1" x14ac:dyDescent="0.2">
      <c r="AU234" s="81"/>
      <c r="AV234" s="81"/>
    </row>
    <row r="235" spans="47:48" hidden="1" x14ac:dyDescent="0.2">
      <c r="AU235" s="81"/>
      <c r="AV235" s="81"/>
    </row>
    <row r="236" spans="47:48" hidden="1" x14ac:dyDescent="0.2">
      <c r="AU236" s="81"/>
      <c r="AV236" s="81"/>
    </row>
    <row r="237" spans="47:48" hidden="1" x14ac:dyDescent="0.2">
      <c r="AU237" s="81"/>
      <c r="AV237" s="81"/>
    </row>
    <row r="238" spans="47:48" hidden="1" x14ac:dyDescent="0.2">
      <c r="AU238" s="81"/>
      <c r="AV238" s="81"/>
    </row>
    <row r="239" spans="47:48" hidden="1" x14ac:dyDescent="0.2">
      <c r="AU239" s="81"/>
      <c r="AV239" s="81"/>
    </row>
    <row r="240" spans="47:48" hidden="1" x14ac:dyDescent="0.2">
      <c r="AU240" s="81"/>
      <c r="AV240" s="81"/>
    </row>
    <row r="241" spans="47:48" hidden="1" x14ac:dyDescent="0.2">
      <c r="AU241" s="81"/>
      <c r="AV241" s="81"/>
    </row>
    <row r="242" spans="47:48" hidden="1" x14ac:dyDescent="0.2">
      <c r="AU242" s="81"/>
      <c r="AV242" s="81"/>
    </row>
    <row r="243" spans="47:48" hidden="1" x14ac:dyDescent="0.2">
      <c r="AU243" s="81"/>
      <c r="AV243" s="81"/>
    </row>
    <row r="244" spans="47:48" hidden="1" x14ac:dyDescent="0.2">
      <c r="AU244" s="81"/>
      <c r="AV244" s="81"/>
    </row>
    <row r="245" spans="47:48" hidden="1" x14ac:dyDescent="0.2">
      <c r="AU245" s="81"/>
      <c r="AV245" s="81"/>
    </row>
    <row r="246" spans="47:48" hidden="1" x14ac:dyDescent="0.2">
      <c r="AU246" s="81"/>
      <c r="AV246" s="81"/>
    </row>
    <row r="247" spans="47:48" hidden="1" x14ac:dyDescent="0.2">
      <c r="AU247" s="81"/>
      <c r="AV247" s="81"/>
    </row>
    <row r="248" spans="47:48" hidden="1" x14ac:dyDescent="0.2">
      <c r="AU248" s="81"/>
      <c r="AV248" s="81"/>
    </row>
    <row r="249" spans="47:48" hidden="1" x14ac:dyDescent="0.2">
      <c r="AU249" s="81"/>
      <c r="AV249" s="81"/>
    </row>
    <row r="250" spans="47:48" hidden="1" x14ac:dyDescent="0.2">
      <c r="AU250" s="81"/>
      <c r="AV250" s="81"/>
    </row>
    <row r="251" spans="47:48" hidden="1" x14ac:dyDescent="0.2">
      <c r="AU251" s="81"/>
      <c r="AV251" s="81"/>
    </row>
    <row r="252" spans="47:48" hidden="1" x14ac:dyDescent="0.2">
      <c r="AU252" s="81"/>
      <c r="AV252" s="81"/>
    </row>
    <row r="253" spans="47:48" hidden="1" x14ac:dyDescent="0.2">
      <c r="AU253" s="81"/>
      <c r="AV253" s="81"/>
    </row>
    <row r="254" spans="47:48" hidden="1" x14ac:dyDescent="0.2">
      <c r="AU254" s="81"/>
      <c r="AV254" s="81"/>
    </row>
    <row r="255" spans="47:48" hidden="1" x14ac:dyDescent="0.2">
      <c r="AU255" s="81"/>
      <c r="AV255" s="81"/>
    </row>
    <row r="256" spans="47:48" hidden="1" x14ac:dyDescent="0.2">
      <c r="AU256" s="81"/>
      <c r="AV256" s="81"/>
    </row>
    <row r="257" spans="47:48" hidden="1" x14ac:dyDescent="0.2">
      <c r="AU257" s="81"/>
      <c r="AV257" s="81"/>
    </row>
    <row r="258" spans="47:48" hidden="1" x14ac:dyDescent="0.2">
      <c r="AU258" s="81"/>
      <c r="AV258" s="81"/>
    </row>
    <row r="259" spans="47:48" hidden="1" x14ac:dyDescent="0.2">
      <c r="AU259" s="81"/>
      <c r="AV259" s="81"/>
    </row>
    <row r="260" spans="47:48" hidden="1" x14ac:dyDescent="0.2">
      <c r="AU260" s="81"/>
      <c r="AV260" s="81"/>
    </row>
    <row r="261" spans="47:48" hidden="1" x14ac:dyDescent="0.2">
      <c r="AU261" s="81"/>
      <c r="AV261" s="81"/>
    </row>
    <row r="262" spans="47:48" hidden="1" x14ac:dyDescent="0.2">
      <c r="AU262" s="81"/>
      <c r="AV262" s="81"/>
    </row>
    <row r="263" spans="47:48" hidden="1" x14ac:dyDescent="0.2">
      <c r="AU263" s="81"/>
      <c r="AV263" s="81"/>
    </row>
    <row r="264" spans="47:48" hidden="1" x14ac:dyDescent="0.2">
      <c r="AU264" s="81"/>
      <c r="AV264" s="81"/>
    </row>
    <row r="265" spans="47:48" hidden="1" x14ac:dyDescent="0.2">
      <c r="AU265" s="81"/>
      <c r="AV265" s="81"/>
    </row>
    <row r="266" spans="47:48" hidden="1" x14ac:dyDescent="0.2">
      <c r="AU266" s="81"/>
      <c r="AV266" s="81"/>
    </row>
    <row r="267" spans="47:48" hidden="1" x14ac:dyDescent="0.2">
      <c r="AU267" s="81"/>
      <c r="AV267" s="81"/>
    </row>
    <row r="268" spans="47:48" hidden="1" x14ac:dyDescent="0.2">
      <c r="AU268" s="81"/>
      <c r="AV268" s="81"/>
    </row>
    <row r="269" spans="47:48" hidden="1" x14ac:dyDescent="0.2">
      <c r="AU269" s="81"/>
      <c r="AV269" s="81"/>
    </row>
    <row r="270" spans="47:48" hidden="1" x14ac:dyDescent="0.2">
      <c r="AU270" s="81"/>
      <c r="AV270" s="81"/>
    </row>
    <row r="271" spans="47:48" hidden="1" x14ac:dyDescent="0.2">
      <c r="AU271" s="81"/>
      <c r="AV271" s="81"/>
    </row>
    <row r="272" spans="47:48" hidden="1" x14ac:dyDescent="0.2">
      <c r="AU272" s="81"/>
      <c r="AV272" s="81"/>
    </row>
    <row r="273" spans="47:48" hidden="1" x14ac:dyDescent="0.2">
      <c r="AU273" s="81"/>
      <c r="AV273" s="81"/>
    </row>
    <row r="274" spans="47:48" hidden="1" x14ac:dyDescent="0.2">
      <c r="AU274" s="81"/>
      <c r="AV274" s="81"/>
    </row>
    <row r="275" spans="47:48" hidden="1" x14ac:dyDescent="0.2">
      <c r="AU275" s="81"/>
      <c r="AV275" s="81"/>
    </row>
    <row r="276" spans="47:48" hidden="1" x14ac:dyDescent="0.2">
      <c r="AU276" s="81"/>
      <c r="AV276" s="81"/>
    </row>
    <row r="277" spans="47:48" hidden="1" x14ac:dyDescent="0.2">
      <c r="AU277" s="81"/>
      <c r="AV277" s="81"/>
    </row>
    <row r="278" spans="47:48" hidden="1" x14ac:dyDescent="0.2">
      <c r="AU278" s="81"/>
      <c r="AV278" s="81"/>
    </row>
    <row r="279" spans="47:48" hidden="1" x14ac:dyDescent="0.2">
      <c r="AU279" s="81"/>
      <c r="AV279" s="81"/>
    </row>
    <row r="280" spans="47:48" hidden="1" x14ac:dyDescent="0.2">
      <c r="AU280" s="81"/>
      <c r="AV280" s="81"/>
    </row>
    <row r="281" spans="47:48" hidden="1" x14ac:dyDescent="0.2">
      <c r="AU281" s="81"/>
      <c r="AV281" s="81"/>
    </row>
    <row r="282" spans="47:48" hidden="1" x14ac:dyDescent="0.2">
      <c r="AU282" s="81"/>
      <c r="AV282" s="81"/>
    </row>
    <row r="283" spans="47:48" hidden="1" x14ac:dyDescent="0.2">
      <c r="AU283" s="81"/>
      <c r="AV283" s="81"/>
    </row>
    <row r="284" spans="47:48" hidden="1" x14ac:dyDescent="0.2">
      <c r="AU284" s="81"/>
      <c r="AV284" s="81"/>
    </row>
    <row r="285" spans="47:48" hidden="1" x14ac:dyDescent="0.2">
      <c r="AU285" s="81"/>
      <c r="AV285" s="81"/>
    </row>
    <row r="286" spans="47:48" hidden="1" x14ac:dyDescent="0.2">
      <c r="AU286" s="81"/>
      <c r="AV286" s="81"/>
    </row>
    <row r="287" spans="47:48" hidden="1" x14ac:dyDescent="0.2">
      <c r="AU287" s="81"/>
      <c r="AV287" s="81"/>
    </row>
    <row r="288" spans="47:48" hidden="1" x14ac:dyDescent="0.2">
      <c r="AU288" s="81"/>
      <c r="AV288" s="81"/>
    </row>
    <row r="289" spans="47:48" hidden="1" x14ac:dyDescent="0.2">
      <c r="AU289" s="81"/>
      <c r="AV289" s="81"/>
    </row>
    <row r="290" spans="47:48" hidden="1" x14ac:dyDescent="0.2">
      <c r="AU290" s="81"/>
      <c r="AV290" s="81"/>
    </row>
    <row r="291" spans="47:48" hidden="1" x14ac:dyDescent="0.2">
      <c r="AU291" s="81"/>
      <c r="AV291" s="81"/>
    </row>
    <row r="292" spans="47:48" hidden="1" x14ac:dyDescent="0.2">
      <c r="AU292" s="81"/>
      <c r="AV292" s="81"/>
    </row>
    <row r="293" spans="47:48" hidden="1" x14ac:dyDescent="0.2">
      <c r="AU293" s="81"/>
      <c r="AV293" s="81"/>
    </row>
    <row r="294" spans="47:48" hidden="1" x14ac:dyDescent="0.2">
      <c r="AU294" s="81"/>
      <c r="AV294" s="81"/>
    </row>
    <row r="295" spans="47:48" hidden="1" x14ac:dyDescent="0.2">
      <c r="AU295" s="81"/>
      <c r="AV295" s="81"/>
    </row>
    <row r="296" spans="47:48" hidden="1" x14ac:dyDescent="0.2">
      <c r="AU296" s="81"/>
      <c r="AV296" s="81"/>
    </row>
    <row r="297" spans="47:48" hidden="1" x14ac:dyDescent="0.2">
      <c r="AU297" s="81"/>
      <c r="AV297" s="81"/>
    </row>
    <row r="298" spans="47:48" hidden="1" x14ac:dyDescent="0.2">
      <c r="AU298" s="81"/>
      <c r="AV298" s="81"/>
    </row>
    <row r="299" spans="47:48" hidden="1" x14ac:dyDescent="0.2">
      <c r="AU299" s="81"/>
      <c r="AV299" s="81"/>
    </row>
    <row r="300" spans="47:48" hidden="1" x14ac:dyDescent="0.2">
      <c r="AU300" s="81"/>
      <c r="AV300" s="81"/>
    </row>
    <row r="301" spans="47:48" hidden="1" x14ac:dyDescent="0.2">
      <c r="AU301" s="81"/>
      <c r="AV301" s="81"/>
    </row>
    <row r="302" spans="47:48" hidden="1" x14ac:dyDescent="0.2">
      <c r="AU302" s="81"/>
      <c r="AV302" s="81"/>
    </row>
    <row r="303" spans="47:48" hidden="1" x14ac:dyDescent="0.2">
      <c r="AU303" s="81"/>
      <c r="AV303" s="81"/>
    </row>
    <row r="304" spans="47:48" hidden="1" x14ac:dyDescent="0.2">
      <c r="AU304" s="81"/>
      <c r="AV304" s="81"/>
    </row>
    <row r="305" spans="47:48" hidden="1" x14ac:dyDescent="0.2">
      <c r="AU305" s="81"/>
      <c r="AV305" s="81"/>
    </row>
    <row r="306" spans="47:48" hidden="1" x14ac:dyDescent="0.2">
      <c r="AU306" s="81"/>
      <c r="AV306" s="81"/>
    </row>
    <row r="307" spans="47:48" hidden="1" x14ac:dyDescent="0.2">
      <c r="AU307" s="81"/>
      <c r="AV307" s="81"/>
    </row>
    <row r="308" spans="47:48" hidden="1" x14ac:dyDescent="0.2">
      <c r="AU308" s="81"/>
      <c r="AV308" s="81"/>
    </row>
    <row r="309" spans="47:48" hidden="1" x14ac:dyDescent="0.2">
      <c r="AU309" s="81"/>
      <c r="AV309" s="81"/>
    </row>
    <row r="310" spans="47:48" hidden="1" x14ac:dyDescent="0.2">
      <c r="AU310" s="81"/>
      <c r="AV310" s="81"/>
    </row>
    <row r="311" spans="47:48" hidden="1" x14ac:dyDescent="0.2">
      <c r="AU311" s="81"/>
      <c r="AV311" s="81"/>
    </row>
    <row r="312" spans="47:48" hidden="1" x14ac:dyDescent="0.2">
      <c r="AU312" s="81"/>
      <c r="AV312" s="81"/>
    </row>
    <row r="313" spans="47:48" hidden="1" x14ac:dyDescent="0.2">
      <c r="AU313" s="81"/>
      <c r="AV313" s="81"/>
    </row>
    <row r="314" spans="47:48" hidden="1" x14ac:dyDescent="0.2">
      <c r="AU314" s="81"/>
      <c r="AV314" s="81"/>
    </row>
    <row r="315" spans="47:48" hidden="1" x14ac:dyDescent="0.2">
      <c r="AU315" s="81"/>
      <c r="AV315" s="81"/>
    </row>
    <row r="316" spans="47:48" hidden="1" x14ac:dyDescent="0.2">
      <c r="AU316" s="81"/>
      <c r="AV316" s="81"/>
    </row>
    <row r="317" spans="47:48" hidden="1" x14ac:dyDescent="0.2">
      <c r="AU317" s="81"/>
      <c r="AV317" s="81"/>
    </row>
    <row r="318" spans="47:48" hidden="1" x14ac:dyDescent="0.2">
      <c r="AU318" s="81"/>
      <c r="AV318" s="81"/>
    </row>
    <row r="319" spans="47:48" hidden="1" x14ac:dyDescent="0.2">
      <c r="AU319" s="81"/>
      <c r="AV319" s="81"/>
    </row>
    <row r="320" spans="47:48" hidden="1" x14ac:dyDescent="0.2">
      <c r="AU320" s="81"/>
      <c r="AV320" s="81"/>
    </row>
    <row r="321" spans="47:48" hidden="1" x14ac:dyDescent="0.2">
      <c r="AU321" s="81"/>
      <c r="AV321" s="81"/>
    </row>
    <row r="322" spans="47:48" hidden="1" x14ac:dyDescent="0.2">
      <c r="AU322" s="81"/>
      <c r="AV322" s="81"/>
    </row>
    <row r="323" spans="47:48" hidden="1" x14ac:dyDescent="0.2">
      <c r="AU323" s="81"/>
      <c r="AV323" s="81"/>
    </row>
    <row r="324" spans="47:48" hidden="1" x14ac:dyDescent="0.2">
      <c r="AU324" s="81"/>
      <c r="AV324" s="81"/>
    </row>
    <row r="325" spans="47:48" hidden="1" x14ac:dyDescent="0.2">
      <c r="AU325" s="81"/>
      <c r="AV325" s="81"/>
    </row>
    <row r="326" spans="47:48" hidden="1" x14ac:dyDescent="0.2">
      <c r="AU326" s="81"/>
      <c r="AV326" s="81"/>
    </row>
    <row r="327" spans="47:48" hidden="1" x14ac:dyDescent="0.2">
      <c r="AU327" s="81"/>
      <c r="AV327" s="81"/>
    </row>
    <row r="328" spans="47:48" hidden="1" x14ac:dyDescent="0.2">
      <c r="AU328" s="81"/>
      <c r="AV328" s="81"/>
    </row>
    <row r="329" spans="47:48" hidden="1" x14ac:dyDescent="0.2">
      <c r="AU329" s="81"/>
      <c r="AV329" s="81"/>
    </row>
    <row r="330" spans="47:48" hidden="1" x14ac:dyDescent="0.2">
      <c r="AU330" s="81"/>
      <c r="AV330" s="81"/>
    </row>
    <row r="331" spans="47:48" hidden="1" x14ac:dyDescent="0.2">
      <c r="AU331" s="81"/>
      <c r="AV331" s="81"/>
    </row>
    <row r="332" spans="47:48" hidden="1" x14ac:dyDescent="0.2">
      <c r="AU332" s="81"/>
      <c r="AV332" s="81"/>
    </row>
    <row r="333" spans="47:48" hidden="1" x14ac:dyDescent="0.2">
      <c r="AU333" s="81"/>
      <c r="AV333" s="81"/>
    </row>
    <row r="334" spans="47:48" hidden="1" x14ac:dyDescent="0.2">
      <c r="AU334" s="81"/>
      <c r="AV334" s="81"/>
    </row>
    <row r="335" spans="47:48" hidden="1" x14ac:dyDescent="0.2">
      <c r="AU335" s="81"/>
      <c r="AV335" s="81"/>
    </row>
    <row r="336" spans="47:48" hidden="1" x14ac:dyDescent="0.2">
      <c r="AU336" s="81"/>
      <c r="AV336" s="81"/>
    </row>
    <row r="337" spans="47:48" hidden="1" x14ac:dyDescent="0.2">
      <c r="AU337" s="81"/>
      <c r="AV337" s="81"/>
    </row>
    <row r="338" spans="47:48" hidden="1" x14ac:dyDescent="0.2">
      <c r="AU338" s="81"/>
      <c r="AV338" s="81"/>
    </row>
    <row r="339" spans="47:48" hidden="1" x14ac:dyDescent="0.2">
      <c r="AU339" s="81"/>
      <c r="AV339" s="81"/>
    </row>
    <row r="340" spans="47:48" hidden="1" x14ac:dyDescent="0.2">
      <c r="AU340" s="81"/>
      <c r="AV340" s="81"/>
    </row>
    <row r="341" spans="47:48" hidden="1" x14ac:dyDescent="0.2">
      <c r="AU341" s="81"/>
      <c r="AV341" s="81"/>
    </row>
    <row r="342" spans="47:48" hidden="1" x14ac:dyDescent="0.2">
      <c r="AU342" s="81"/>
      <c r="AV342" s="81"/>
    </row>
    <row r="343" spans="47:48" hidden="1" x14ac:dyDescent="0.2">
      <c r="AU343" s="81"/>
      <c r="AV343" s="81"/>
    </row>
    <row r="344" spans="47:48" hidden="1" x14ac:dyDescent="0.2">
      <c r="AU344" s="81"/>
      <c r="AV344" s="81"/>
    </row>
    <row r="345" spans="47:48" hidden="1" x14ac:dyDescent="0.2">
      <c r="AU345" s="81"/>
      <c r="AV345" s="81"/>
    </row>
    <row r="346" spans="47:48" hidden="1" x14ac:dyDescent="0.2">
      <c r="AU346" s="81"/>
      <c r="AV346" s="81"/>
    </row>
    <row r="347" spans="47:48" hidden="1" x14ac:dyDescent="0.2">
      <c r="AU347" s="81"/>
      <c r="AV347" s="81"/>
    </row>
    <row r="348" spans="47:48" hidden="1" x14ac:dyDescent="0.2">
      <c r="AU348" s="81"/>
      <c r="AV348" s="81"/>
    </row>
    <row r="349" spans="47:48" hidden="1" x14ac:dyDescent="0.2">
      <c r="AU349" s="81"/>
      <c r="AV349" s="81"/>
    </row>
    <row r="350" spans="47:48" hidden="1" x14ac:dyDescent="0.2">
      <c r="AU350" s="81"/>
      <c r="AV350" s="81"/>
    </row>
    <row r="351" spans="47:48" hidden="1" x14ac:dyDescent="0.2">
      <c r="AU351" s="81"/>
      <c r="AV351" s="81"/>
    </row>
    <row r="352" spans="47:48" hidden="1" x14ac:dyDescent="0.2">
      <c r="AU352" s="81"/>
      <c r="AV352" s="81"/>
    </row>
    <row r="353" spans="47:48" hidden="1" x14ac:dyDescent="0.2">
      <c r="AU353" s="81"/>
      <c r="AV353" s="81"/>
    </row>
    <row r="354" spans="47:48" hidden="1" x14ac:dyDescent="0.2">
      <c r="AU354" s="81"/>
      <c r="AV354" s="81"/>
    </row>
    <row r="355" spans="47:48" hidden="1" x14ac:dyDescent="0.2">
      <c r="AU355" s="81"/>
      <c r="AV355" s="81"/>
    </row>
    <row r="356" spans="47:48" hidden="1" x14ac:dyDescent="0.2">
      <c r="AU356" s="81"/>
      <c r="AV356" s="81"/>
    </row>
    <row r="357" spans="47:48" hidden="1" x14ac:dyDescent="0.2">
      <c r="AU357" s="81"/>
      <c r="AV357" s="81"/>
    </row>
    <row r="358" spans="47:48" hidden="1" x14ac:dyDescent="0.2">
      <c r="AU358" s="81"/>
      <c r="AV358" s="81"/>
    </row>
    <row r="359" spans="47:48" hidden="1" x14ac:dyDescent="0.2">
      <c r="AU359" s="81"/>
      <c r="AV359" s="81"/>
    </row>
    <row r="360" spans="47:48" hidden="1" x14ac:dyDescent="0.2">
      <c r="AU360" s="81"/>
      <c r="AV360" s="81"/>
    </row>
    <row r="361" spans="47:48" hidden="1" x14ac:dyDescent="0.2">
      <c r="AU361" s="81"/>
      <c r="AV361" s="81"/>
    </row>
    <row r="362" spans="47:48" hidden="1" x14ac:dyDescent="0.2">
      <c r="AU362" s="81"/>
      <c r="AV362" s="81"/>
    </row>
    <row r="363" spans="47:48" hidden="1" x14ac:dyDescent="0.2">
      <c r="AU363" s="81"/>
      <c r="AV363" s="81"/>
    </row>
    <row r="364" spans="47:48" hidden="1" x14ac:dyDescent="0.2">
      <c r="AU364" s="81"/>
      <c r="AV364" s="81"/>
    </row>
    <row r="365" spans="47:48" hidden="1" x14ac:dyDescent="0.2">
      <c r="AU365" s="81"/>
      <c r="AV365" s="81"/>
    </row>
    <row r="366" spans="47:48" hidden="1" x14ac:dyDescent="0.2">
      <c r="AU366" s="81"/>
      <c r="AV366" s="81"/>
    </row>
    <row r="367" spans="47:48" hidden="1" x14ac:dyDescent="0.2">
      <c r="AU367" s="81"/>
      <c r="AV367" s="81"/>
    </row>
    <row r="368" spans="47:48" hidden="1" x14ac:dyDescent="0.2">
      <c r="AU368" s="81"/>
      <c r="AV368" s="81"/>
    </row>
    <row r="369" spans="47:48" hidden="1" x14ac:dyDescent="0.2">
      <c r="AU369" s="81"/>
      <c r="AV369" s="81"/>
    </row>
    <row r="370" spans="47:48" hidden="1" x14ac:dyDescent="0.2">
      <c r="AU370" s="81"/>
      <c r="AV370" s="81"/>
    </row>
    <row r="371" spans="47:48" hidden="1" x14ac:dyDescent="0.2">
      <c r="AU371" s="81"/>
      <c r="AV371" s="81"/>
    </row>
    <row r="372" spans="47:48" hidden="1" x14ac:dyDescent="0.2">
      <c r="AU372" s="81"/>
      <c r="AV372" s="81"/>
    </row>
    <row r="373" spans="47:48" hidden="1" x14ac:dyDescent="0.2">
      <c r="AU373" s="81"/>
      <c r="AV373" s="81"/>
    </row>
    <row r="374" spans="47:48" hidden="1" x14ac:dyDescent="0.2">
      <c r="AU374" s="81"/>
      <c r="AV374" s="81"/>
    </row>
    <row r="375" spans="47:48" hidden="1" x14ac:dyDescent="0.2">
      <c r="AU375" s="81"/>
      <c r="AV375" s="81"/>
    </row>
    <row r="376" spans="47:48" hidden="1" x14ac:dyDescent="0.2">
      <c r="AU376" s="81"/>
      <c r="AV376" s="81"/>
    </row>
    <row r="377" spans="47:48" hidden="1" x14ac:dyDescent="0.2">
      <c r="AU377" s="81"/>
      <c r="AV377" s="81"/>
    </row>
    <row r="378" spans="47:48" hidden="1" x14ac:dyDescent="0.2">
      <c r="AU378" s="81"/>
      <c r="AV378" s="81"/>
    </row>
    <row r="379" spans="47:48" hidden="1" x14ac:dyDescent="0.2">
      <c r="AU379" s="81"/>
      <c r="AV379" s="81"/>
    </row>
    <row r="380" spans="47:48" hidden="1" x14ac:dyDescent="0.2">
      <c r="AU380" s="81"/>
      <c r="AV380" s="81"/>
    </row>
    <row r="381" spans="47:48" hidden="1" x14ac:dyDescent="0.2">
      <c r="AU381" s="81"/>
      <c r="AV381" s="81"/>
    </row>
    <row r="382" spans="47:48" hidden="1" x14ac:dyDescent="0.2">
      <c r="AU382" s="81"/>
      <c r="AV382" s="81"/>
    </row>
    <row r="383" spans="47:48" hidden="1" x14ac:dyDescent="0.2">
      <c r="AU383" s="81"/>
      <c r="AV383" s="81"/>
    </row>
    <row r="384" spans="47:48" hidden="1" x14ac:dyDescent="0.2">
      <c r="AU384" s="81"/>
      <c r="AV384" s="81"/>
    </row>
    <row r="385" spans="47:48" hidden="1" x14ac:dyDescent="0.2">
      <c r="AU385" s="81"/>
      <c r="AV385" s="81"/>
    </row>
    <row r="386" spans="47:48" hidden="1" x14ac:dyDescent="0.2">
      <c r="AU386" s="81"/>
      <c r="AV386" s="81"/>
    </row>
    <row r="387" spans="47:48" hidden="1" x14ac:dyDescent="0.2">
      <c r="AU387" s="81"/>
      <c r="AV387" s="81"/>
    </row>
    <row r="388" spans="47:48" hidden="1" x14ac:dyDescent="0.2">
      <c r="AU388" s="81"/>
      <c r="AV388" s="81"/>
    </row>
    <row r="389" spans="47:48" hidden="1" x14ac:dyDescent="0.2">
      <c r="AU389" s="81"/>
      <c r="AV389" s="81"/>
    </row>
    <row r="390" spans="47:48" hidden="1" x14ac:dyDescent="0.2">
      <c r="AU390" s="81"/>
      <c r="AV390" s="81"/>
    </row>
    <row r="391" spans="47:48" hidden="1" x14ac:dyDescent="0.2">
      <c r="AU391" s="81"/>
      <c r="AV391" s="81"/>
    </row>
    <row r="392" spans="47:48" hidden="1" x14ac:dyDescent="0.2">
      <c r="AU392" s="81"/>
      <c r="AV392" s="81"/>
    </row>
    <row r="393" spans="47:48" hidden="1" x14ac:dyDescent="0.2">
      <c r="AU393" s="81"/>
      <c r="AV393" s="81"/>
    </row>
    <row r="394" spans="47:48" hidden="1" x14ac:dyDescent="0.2">
      <c r="AU394" s="81"/>
      <c r="AV394" s="81"/>
    </row>
    <row r="395" spans="47:48" hidden="1" x14ac:dyDescent="0.2">
      <c r="AU395" s="81"/>
      <c r="AV395" s="81"/>
    </row>
    <row r="396" spans="47:48" hidden="1" x14ac:dyDescent="0.2">
      <c r="AU396" s="81"/>
      <c r="AV396" s="81"/>
    </row>
    <row r="397" spans="47:48" hidden="1" x14ac:dyDescent="0.2">
      <c r="AU397" s="81"/>
      <c r="AV397" s="81"/>
    </row>
    <row r="398" spans="47:48" hidden="1" x14ac:dyDescent="0.2">
      <c r="AU398" s="81"/>
      <c r="AV398" s="81"/>
    </row>
    <row r="399" spans="47:48" hidden="1" x14ac:dyDescent="0.2">
      <c r="AU399" s="81"/>
      <c r="AV399" s="81"/>
    </row>
    <row r="400" spans="47:48" hidden="1" x14ac:dyDescent="0.2">
      <c r="AU400" s="81"/>
      <c r="AV400" s="81"/>
    </row>
    <row r="401" spans="47:48" hidden="1" x14ac:dyDescent="0.2">
      <c r="AU401" s="81"/>
      <c r="AV401" s="81"/>
    </row>
    <row r="402" spans="47:48" hidden="1" x14ac:dyDescent="0.2">
      <c r="AU402" s="81"/>
      <c r="AV402" s="81"/>
    </row>
    <row r="403" spans="47:48" hidden="1" x14ac:dyDescent="0.2">
      <c r="AU403" s="81"/>
      <c r="AV403" s="81"/>
    </row>
    <row r="404" spans="47:48" hidden="1" x14ac:dyDescent="0.2">
      <c r="AU404" s="81"/>
      <c r="AV404" s="81"/>
    </row>
    <row r="405" spans="47:48" hidden="1" x14ac:dyDescent="0.2">
      <c r="AU405" s="81"/>
      <c r="AV405" s="81"/>
    </row>
    <row r="406" spans="47:48" hidden="1" x14ac:dyDescent="0.2">
      <c r="AU406" s="81"/>
      <c r="AV406" s="81"/>
    </row>
    <row r="407" spans="47:48" hidden="1" x14ac:dyDescent="0.2">
      <c r="AU407" s="81"/>
      <c r="AV407" s="81"/>
    </row>
    <row r="408" spans="47:48" hidden="1" x14ac:dyDescent="0.2">
      <c r="AU408" s="81"/>
      <c r="AV408" s="81"/>
    </row>
    <row r="409" spans="47:48" hidden="1" x14ac:dyDescent="0.2">
      <c r="AU409" s="81"/>
      <c r="AV409" s="81"/>
    </row>
    <row r="410" spans="47:48" hidden="1" x14ac:dyDescent="0.2">
      <c r="AU410" s="81"/>
      <c r="AV410" s="81"/>
    </row>
    <row r="411" spans="47:48" hidden="1" x14ac:dyDescent="0.2">
      <c r="AU411" s="81"/>
      <c r="AV411" s="81"/>
    </row>
    <row r="412" spans="47:48" hidden="1" x14ac:dyDescent="0.2">
      <c r="AU412" s="81"/>
      <c r="AV412" s="81"/>
    </row>
    <row r="413" spans="47:48" hidden="1" x14ac:dyDescent="0.2">
      <c r="AU413" s="81"/>
      <c r="AV413" s="81"/>
    </row>
    <row r="414" spans="47:48" hidden="1" x14ac:dyDescent="0.2">
      <c r="AU414" s="81"/>
      <c r="AV414" s="81"/>
    </row>
    <row r="415" spans="47:48" hidden="1" x14ac:dyDescent="0.2">
      <c r="AU415" s="81"/>
      <c r="AV415" s="81"/>
    </row>
    <row r="416" spans="47:48" hidden="1" x14ac:dyDescent="0.2">
      <c r="AU416" s="81"/>
      <c r="AV416" s="81"/>
    </row>
    <row r="417" spans="47:48" hidden="1" x14ac:dyDescent="0.2">
      <c r="AU417" s="81"/>
      <c r="AV417" s="81"/>
    </row>
    <row r="418" spans="47:48" hidden="1" x14ac:dyDescent="0.2">
      <c r="AU418" s="81"/>
      <c r="AV418" s="81"/>
    </row>
    <row r="419" spans="47:48" hidden="1" x14ac:dyDescent="0.2">
      <c r="AU419" s="81"/>
      <c r="AV419" s="81"/>
    </row>
    <row r="420" spans="47:48" hidden="1" x14ac:dyDescent="0.2">
      <c r="AU420" s="81"/>
      <c r="AV420" s="81"/>
    </row>
    <row r="421" spans="47:48" hidden="1" x14ac:dyDescent="0.2">
      <c r="AU421" s="81"/>
      <c r="AV421" s="81"/>
    </row>
    <row r="422" spans="47:48" hidden="1" x14ac:dyDescent="0.2">
      <c r="AU422" s="81"/>
      <c r="AV422" s="81"/>
    </row>
    <row r="423" spans="47:48" hidden="1" x14ac:dyDescent="0.2">
      <c r="AU423" s="81"/>
      <c r="AV423" s="81"/>
    </row>
    <row r="424" spans="47:48" hidden="1" x14ac:dyDescent="0.2">
      <c r="AU424" s="81"/>
      <c r="AV424" s="81"/>
    </row>
    <row r="425" spans="47:48" hidden="1" x14ac:dyDescent="0.2">
      <c r="AU425" s="81"/>
      <c r="AV425" s="81"/>
    </row>
    <row r="426" spans="47:48" hidden="1" x14ac:dyDescent="0.2">
      <c r="AU426" s="81"/>
      <c r="AV426" s="81"/>
    </row>
    <row r="427" spans="47:48" hidden="1" x14ac:dyDescent="0.2">
      <c r="AU427" s="81"/>
      <c r="AV427" s="81"/>
    </row>
    <row r="428" spans="47:48" hidden="1" x14ac:dyDescent="0.2">
      <c r="AU428" s="81"/>
      <c r="AV428" s="81"/>
    </row>
    <row r="429" spans="47:48" hidden="1" x14ac:dyDescent="0.2">
      <c r="AU429" s="81"/>
      <c r="AV429" s="81"/>
    </row>
    <row r="430" spans="47:48" hidden="1" x14ac:dyDescent="0.2">
      <c r="AU430" s="81"/>
      <c r="AV430" s="81"/>
    </row>
    <row r="431" spans="47:48" hidden="1" x14ac:dyDescent="0.2">
      <c r="AU431" s="81"/>
      <c r="AV431" s="81"/>
    </row>
    <row r="432" spans="47:48" hidden="1" x14ac:dyDescent="0.2">
      <c r="AU432" s="81"/>
      <c r="AV432" s="81"/>
    </row>
    <row r="433" spans="47:48" hidden="1" x14ac:dyDescent="0.2">
      <c r="AU433" s="81"/>
      <c r="AV433" s="81"/>
    </row>
    <row r="434" spans="47:48" hidden="1" x14ac:dyDescent="0.2">
      <c r="AU434" s="81"/>
      <c r="AV434" s="81"/>
    </row>
    <row r="435" spans="47:48" hidden="1" x14ac:dyDescent="0.2">
      <c r="AU435" s="81"/>
      <c r="AV435" s="81"/>
    </row>
    <row r="436" spans="47:48" hidden="1" x14ac:dyDescent="0.2">
      <c r="AU436" s="81"/>
      <c r="AV436" s="81"/>
    </row>
    <row r="437" spans="47:48" hidden="1" x14ac:dyDescent="0.2">
      <c r="AU437" s="81"/>
      <c r="AV437" s="81"/>
    </row>
    <row r="438" spans="47:48" hidden="1" x14ac:dyDescent="0.2">
      <c r="AU438" s="81"/>
      <c r="AV438" s="81"/>
    </row>
    <row r="439" spans="47:48" hidden="1" x14ac:dyDescent="0.2">
      <c r="AU439" s="81"/>
      <c r="AV439" s="81"/>
    </row>
    <row r="440" spans="47:48" hidden="1" x14ac:dyDescent="0.2">
      <c r="AU440" s="81"/>
      <c r="AV440" s="81"/>
    </row>
    <row r="441" spans="47:48" hidden="1" x14ac:dyDescent="0.2">
      <c r="AU441" s="81"/>
      <c r="AV441" s="81"/>
    </row>
    <row r="442" spans="47:48" hidden="1" x14ac:dyDescent="0.2">
      <c r="AU442" s="81"/>
      <c r="AV442" s="81"/>
    </row>
    <row r="443" spans="47:48" hidden="1" x14ac:dyDescent="0.2">
      <c r="AU443" s="81"/>
      <c r="AV443" s="81"/>
    </row>
    <row r="444" spans="47:48" hidden="1" x14ac:dyDescent="0.2">
      <c r="AU444" s="81"/>
      <c r="AV444" s="81"/>
    </row>
    <row r="445" spans="47:48" hidden="1" x14ac:dyDescent="0.2">
      <c r="AU445" s="81"/>
      <c r="AV445" s="81"/>
    </row>
    <row r="446" spans="47:48" hidden="1" x14ac:dyDescent="0.2">
      <c r="AU446" s="81"/>
      <c r="AV446" s="81"/>
    </row>
    <row r="447" spans="47:48" hidden="1" x14ac:dyDescent="0.2">
      <c r="AU447" s="81"/>
      <c r="AV447" s="81"/>
    </row>
    <row r="448" spans="47:48" hidden="1" x14ac:dyDescent="0.2">
      <c r="AU448" s="81"/>
      <c r="AV448" s="81"/>
    </row>
    <row r="449" spans="47:48" hidden="1" x14ac:dyDescent="0.2">
      <c r="AU449" s="81"/>
      <c r="AV449" s="81"/>
    </row>
    <row r="450" spans="47:48" hidden="1" x14ac:dyDescent="0.2">
      <c r="AU450" s="81"/>
      <c r="AV450" s="81"/>
    </row>
    <row r="451" spans="47:48" hidden="1" x14ac:dyDescent="0.2">
      <c r="AU451" s="81"/>
      <c r="AV451" s="81"/>
    </row>
    <row r="452" spans="47:48" hidden="1" x14ac:dyDescent="0.2">
      <c r="AU452" s="81"/>
      <c r="AV452" s="81"/>
    </row>
    <row r="453" spans="47:48" hidden="1" x14ac:dyDescent="0.2">
      <c r="AU453" s="81"/>
      <c r="AV453" s="81"/>
    </row>
    <row r="454" spans="47:48" hidden="1" x14ac:dyDescent="0.2">
      <c r="AU454" s="81"/>
      <c r="AV454" s="81"/>
    </row>
    <row r="455" spans="47:48" hidden="1" x14ac:dyDescent="0.2">
      <c r="AU455" s="81"/>
      <c r="AV455" s="81"/>
    </row>
    <row r="456" spans="47:48" hidden="1" x14ac:dyDescent="0.2">
      <c r="AU456" s="81"/>
      <c r="AV456" s="81"/>
    </row>
    <row r="457" spans="47:48" hidden="1" x14ac:dyDescent="0.2">
      <c r="AU457" s="81"/>
      <c r="AV457" s="81"/>
    </row>
    <row r="458" spans="47:48" hidden="1" x14ac:dyDescent="0.2">
      <c r="AU458" s="81"/>
      <c r="AV458" s="81"/>
    </row>
    <row r="459" spans="47:48" hidden="1" x14ac:dyDescent="0.2">
      <c r="AU459" s="81"/>
      <c r="AV459" s="81"/>
    </row>
    <row r="460" spans="47:48" hidden="1" x14ac:dyDescent="0.2">
      <c r="AU460" s="81"/>
      <c r="AV460" s="81"/>
    </row>
    <row r="461" spans="47:48" hidden="1" x14ac:dyDescent="0.2">
      <c r="AU461" s="81"/>
      <c r="AV461" s="81"/>
    </row>
    <row r="462" spans="47:48" hidden="1" x14ac:dyDescent="0.2">
      <c r="AU462" s="81"/>
      <c r="AV462" s="81"/>
    </row>
    <row r="463" spans="47:48" hidden="1" x14ac:dyDescent="0.2">
      <c r="AU463" s="81"/>
      <c r="AV463" s="81"/>
    </row>
    <row r="464" spans="47:48" hidden="1" x14ac:dyDescent="0.2">
      <c r="AU464" s="81"/>
      <c r="AV464" s="81"/>
    </row>
    <row r="465" spans="47:48" hidden="1" x14ac:dyDescent="0.2">
      <c r="AU465" s="81"/>
      <c r="AV465" s="81"/>
    </row>
    <row r="466" spans="47:48" hidden="1" x14ac:dyDescent="0.2">
      <c r="AU466" s="81"/>
      <c r="AV466" s="81"/>
    </row>
    <row r="467" spans="47:48" hidden="1" x14ac:dyDescent="0.2">
      <c r="AU467" s="81"/>
      <c r="AV467" s="81"/>
    </row>
    <row r="468" spans="47:48" hidden="1" x14ac:dyDescent="0.2">
      <c r="AU468" s="81"/>
      <c r="AV468" s="81"/>
    </row>
    <row r="469" spans="47:48" hidden="1" x14ac:dyDescent="0.2">
      <c r="AU469" s="81"/>
      <c r="AV469" s="81"/>
    </row>
    <row r="470" spans="47:48" hidden="1" x14ac:dyDescent="0.2">
      <c r="AU470" s="81"/>
      <c r="AV470" s="81"/>
    </row>
    <row r="471" spans="47:48" hidden="1" x14ac:dyDescent="0.2">
      <c r="AU471" s="81"/>
      <c r="AV471" s="81"/>
    </row>
    <row r="472" spans="47:48" hidden="1" x14ac:dyDescent="0.2">
      <c r="AU472" s="81"/>
      <c r="AV472" s="81"/>
    </row>
    <row r="473" spans="47:48" hidden="1" x14ac:dyDescent="0.2">
      <c r="AU473" s="81"/>
      <c r="AV473" s="81"/>
    </row>
    <row r="474" spans="47:48" hidden="1" x14ac:dyDescent="0.2">
      <c r="AU474" s="81"/>
      <c r="AV474" s="81"/>
    </row>
    <row r="475" spans="47:48" hidden="1" x14ac:dyDescent="0.2">
      <c r="AU475" s="81"/>
      <c r="AV475" s="81"/>
    </row>
    <row r="476" spans="47:48" hidden="1" x14ac:dyDescent="0.2">
      <c r="AU476" s="81"/>
      <c r="AV476" s="81"/>
    </row>
    <row r="477" spans="47:48" hidden="1" x14ac:dyDescent="0.2">
      <c r="AU477" s="81"/>
      <c r="AV477" s="81"/>
    </row>
    <row r="478" spans="47:48" hidden="1" x14ac:dyDescent="0.2">
      <c r="AU478" s="81"/>
      <c r="AV478" s="81"/>
    </row>
    <row r="479" spans="47:48" hidden="1" x14ac:dyDescent="0.2">
      <c r="AU479" s="81"/>
      <c r="AV479" s="81"/>
    </row>
    <row r="480" spans="47:48" hidden="1" x14ac:dyDescent="0.2">
      <c r="AU480" s="81"/>
      <c r="AV480" s="81"/>
    </row>
    <row r="481" spans="47:48" hidden="1" x14ac:dyDescent="0.2">
      <c r="AU481" s="81"/>
      <c r="AV481" s="81"/>
    </row>
    <row r="482" spans="47:48" hidden="1" x14ac:dyDescent="0.2">
      <c r="AU482" s="81"/>
      <c r="AV482" s="81"/>
    </row>
    <row r="483" spans="47:48" hidden="1" x14ac:dyDescent="0.2">
      <c r="AU483" s="81"/>
      <c r="AV483" s="81"/>
    </row>
    <row r="484" spans="47:48" hidden="1" x14ac:dyDescent="0.2">
      <c r="AU484" s="81"/>
      <c r="AV484" s="81"/>
    </row>
    <row r="485" spans="47:48" hidden="1" x14ac:dyDescent="0.2">
      <c r="AU485" s="81"/>
      <c r="AV485" s="81"/>
    </row>
    <row r="486" spans="47:48" hidden="1" x14ac:dyDescent="0.2">
      <c r="AU486" s="81"/>
      <c r="AV486" s="81"/>
    </row>
    <row r="487" spans="47:48" hidden="1" x14ac:dyDescent="0.2">
      <c r="AU487" s="81"/>
      <c r="AV487" s="81"/>
    </row>
    <row r="488" spans="47:48" hidden="1" x14ac:dyDescent="0.2">
      <c r="AU488" s="81"/>
      <c r="AV488" s="81"/>
    </row>
    <row r="489" spans="47:48" hidden="1" x14ac:dyDescent="0.2">
      <c r="AU489" s="81"/>
      <c r="AV489" s="81"/>
    </row>
    <row r="490" spans="47:48" hidden="1" x14ac:dyDescent="0.2">
      <c r="AU490" s="81"/>
      <c r="AV490" s="81"/>
    </row>
    <row r="491" spans="47:48" hidden="1" x14ac:dyDescent="0.2">
      <c r="AU491" s="81"/>
      <c r="AV491" s="81"/>
    </row>
    <row r="492" spans="47:48" hidden="1" x14ac:dyDescent="0.2">
      <c r="AU492" s="81"/>
      <c r="AV492" s="81"/>
    </row>
    <row r="493" spans="47:48" hidden="1" x14ac:dyDescent="0.2">
      <c r="AU493" s="81"/>
      <c r="AV493" s="81"/>
    </row>
    <row r="494" spans="47:48" hidden="1" x14ac:dyDescent="0.2">
      <c r="AU494" s="81"/>
      <c r="AV494" s="81"/>
    </row>
    <row r="495" spans="47:48" hidden="1" x14ac:dyDescent="0.2">
      <c r="AU495" s="81"/>
      <c r="AV495" s="81"/>
    </row>
    <row r="496" spans="47:48" hidden="1" x14ac:dyDescent="0.2">
      <c r="AU496" s="81"/>
      <c r="AV496" s="81"/>
    </row>
    <row r="497" spans="47:48" hidden="1" x14ac:dyDescent="0.2">
      <c r="AU497" s="81"/>
      <c r="AV497" s="81"/>
    </row>
    <row r="498" spans="47:48" hidden="1" x14ac:dyDescent="0.2">
      <c r="AU498" s="81"/>
      <c r="AV498" s="81"/>
    </row>
    <row r="499" spans="47:48" hidden="1" x14ac:dyDescent="0.2">
      <c r="AU499" s="81"/>
      <c r="AV499" s="81"/>
    </row>
    <row r="500" spans="47:48" hidden="1" x14ac:dyDescent="0.2">
      <c r="AU500" s="81"/>
      <c r="AV500" s="81"/>
    </row>
    <row r="501" spans="47:48" hidden="1" x14ac:dyDescent="0.2">
      <c r="AU501" s="81"/>
      <c r="AV501" s="81"/>
    </row>
    <row r="502" spans="47:48" hidden="1" x14ac:dyDescent="0.2">
      <c r="AU502" s="81"/>
      <c r="AV502" s="81"/>
    </row>
    <row r="503" spans="47:48" hidden="1" x14ac:dyDescent="0.2">
      <c r="AU503" s="81"/>
      <c r="AV503" s="81"/>
    </row>
    <row r="504" spans="47:48" hidden="1" x14ac:dyDescent="0.2">
      <c r="AU504" s="81"/>
      <c r="AV504" s="81"/>
    </row>
    <row r="505" spans="47:48" hidden="1" x14ac:dyDescent="0.2">
      <c r="AU505" s="81"/>
      <c r="AV505" s="81"/>
    </row>
    <row r="506" spans="47:48" hidden="1" x14ac:dyDescent="0.2">
      <c r="AU506" s="81"/>
      <c r="AV506" s="81"/>
    </row>
    <row r="507" spans="47:48" hidden="1" x14ac:dyDescent="0.2">
      <c r="AU507" s="81"/>
      <c r="AV507" s="81"/>
    </row>
    <row r="508" spans="47:48" hidden="1" x14ac:dyDescent="0.2">
      <c r="AU508" s="81"/>
      <c r="AV508" s="81"/>
    </row>
    <row r="509" spans="47:48" hidden="1" x14ac:dyDescent="0.2">
      <c r="AU509" s="81"/>
      <c r="AV509" s="81"/>
    </row>
    <row r="510" spans="47:48" hidden="1" x14ac:dyDescent="0.2">
      <c r="AU510" s="81"/>
      <c r="AV510" s="81"/>
    </row>
    <row r="511" spans="47:48" hidden="1" x14ac:dyDescent="0.2">
      <c r="AU511" s="81"/>
      <c r="AV511" s="81"/>
    </row>
    <row r="512" spans="47:48" hidden="1" x14ac:dyDescent="0.2">
      <c r="AU512" s="81"/>
      <c r="AV512" s="81"/>
    </row>
    <row r="513" spans="47:48" hidden="1" x14ac:dyDescent="0.2">
      <c r="AU513" s="81"/>
      <c r="AV513" s="81"/>
    </row>
    <row r="514" spans="47:48" hidden="1" x14ac:dyDescent="0.2">
      <c r="AU514" s="81"/>
      <c r="AV514" s="81"/>
    </row>
    <row r="515" spans="47:48" hidden="1" x14ac:dyDescent="0.2">
      <c r="AU515" s="81"/>
      <c r="AV515" s="81"/>
    </row>
    <row r="516" spans="47:48" hidden="1" x14ac:dyDescent="0.2">
      <c r="AU516" s="81"/>
      <c r="AV516" s="81"/>
    </row>
    <row r="517" spans="47:48" hidden="1" x14ac:dyDescent="0.2">
      <c r="AU517" s="81"/>
      <c r="AV517" s="81"/>
    </row>
    <row r="518" spans="47:48" hidden="1" x14ac:dyDescent="0.2">
      <c r="AU518" s="81"/>
      <c r="AV518" s="81"/>
    </row>
    <row r="519" spans="47:48" hidden="1" x14ac:dyDescent="0.2">
      <c r="AU519" s="81"/>
      <c r="AV519" s="81"/>
    </row>
    <row r="520" spans="47:48" hidden="1" x14ac:dyDescent="0.2">
      <c r="AU520" s="81"/>
      <c r="AV520" s="81"/>
    </row>
    <row r="521" spans="47:48" hidden="1" x14ac:dyDescent="0.2">
      <c r="AU521" s="81"/>
      <c r="AV521" s="81"/>
    </row>
    <row r="522" spans="47:48" hidden="1" x14ac:dyDescent="0.2">
      <c r="AU522" s="81"/>
      <c r="AV522" s="81"/>
    </row>
    <row r="523" spans="47:48" hidden="1" x14ac:dyDescent="0.2">
      <c r="AU523" s="81"/>
      <c r="AV523" s="81"/>
    </row>
    <row r="524" spans="47:48" hidden="1" x14ac:dyDescent="0.2">
      <c r="AU524" s="81"/>
      <c r="AV524" s="81"/>
    </row>
    <row r="525" spans="47:48" hidden="1" x14ac:dyDescent="0.2">
      <c r="AU525" s="81"/>
      <c r="AV525" s="81"/>
    </row>
    <row r="526" spans="47:48" hidden="1" x14ac:dyDescent="0.2">
      <c r="AU526" s="81"/>
      <c r="AV526" s="81"/>
    </row>
    <row r="527" spans="47:48" hidden="1" x14ac:dyDescent="0.2">
      <c r="AU527" s="81"/>
      <c r="AV527" s="81"/>
    </row>
    <row r="528" spans="47:48" hidden="1" x14ac:dyDescent="0.2">
      <c r="AU528" s="81"/>
      <c r="AV528" s="81"/>
    </row>
    <row r="529" spans="47:48" hidden="1" x14ac:dyDescent="0.2">
      <c r="AU529" s="81"/>
      <c r="AV529" s="81"/>
    </row>
    <row r="530" spans="47:48" hidden="1" x14ac:dyDescent="0.2">
      <c r="AU530" s="81"/>
      <c r="AV530" s="81"/>
    </row>
    <row r="531" spans="47:48" hidden="1" x14ac:dyDescent="0.2">
      <c r="AU531" s="81"/>
      <c r="AV531" s="81"/>
    </row>
    <row r="532" spans="47:48" hidden="1" x14ac:dyDescent="0.2">
      <c r="AU532" s="81"/>
      <c r="AV532" s="81"/>
    </row>
    <row r="533" spans="47:48" hidden="1" x14ac:dyDescent="0.2">
      <c r="AU533" s="81"/>
      <c r="AV533" s="81"/>
    </row>
    <row r="534" spans="47:48" hidden="1" x14ac:dyDescent="0.2">
      <c r="AU534" s="81"/>
      <c r="AV534" s="81"/>
    </row>
    <row r="535" spans="47:48" hidden="1" x14ac:dyDescent="0.2">
      <c r="AU535" s="81"/>
      <c r="AV535" s="81"/>
    </row>
    <row r="536" spans="47:48" hidden="1" x14ac:dyDescent="0.2">
      <c r="AU536" s="81"/>
      <c r="AV536" s="81"/>
    </row>
    <row r="537" spans="47:48" hidden="1" x14ac:dyDescent="0.2">
      <c r="AU537" s="81"/>
      <c r="AV537" s="81"/>
    </row>
    <row r="538" spans="47:48" hidden="1" x14ac:dyDescent="0.2">
      <c r="AU538" s="81"/>
      <c r="AV538" s="81"/>
    </row>
    <row r="539" spans="47:48" hidden="1" x14ac:dyDescent="0.2">
      <c r="AU539" s="81"/>
      <c r="AV539" s="81"/>
    </row>
    <row r="540" spans="47:48" hidden="1" x14ac:dyDescent="0.2">
      <c r="AU540" s="81"/>
      <c r="AV540" s="81"/>
    </row>
    <row r="541" spans="47:48" hidden="1" x14ac:dyDescent="0.2">
      <c r="AU541" s="81"/>
      <c r="AV541" s="81"/>
    </row>
    <row r="542" spans="47:48" hidden="1" x14ac:dyDescent="0.2">
      <c r="AU542" s="81"/>
      <c r="AV542" s="81"/>
    </row>
    <row r="543" spans="47:48" hidden="1" x14ac:dyDescent="0.2">
      <c r="AU543" s="81"/>
      <c r="AV543" s="81"/>
    </row>
    <row r="544" spans="47:48" hidden="1" x14ac:dyDescent="0.2">
      <c r="AU544" s="81"/>
      <c r="AV544" s="81"/>
    </row>
    <row r="545" spans="47:48" hidden="1" x14ac:dyDescent="0.2">
      <c r="AU545" s="81"/>
      <c r="AV545" s="81"/>
    </row>
    <row r="546" spans="47:48" hidden="1" x14ac:dyDescent="0.2">
      <c r="AU546" s="81"/>
      <c r="AV546" s="81"/>
    </row>
    <row r="547" spans="47:48" hidden="1" x14ac:dyDescent="0.2">
      <c r="AU547" s="81"/>
      <c r="AV547" s="81"/>
    </row>
    <row r="548" spans="47:48" hidden="1" x14ac:dyDescent="0.2">
      <c r="AU548" s="81"/>
      <c r="AV548" s="81"/>
    </row>
    <row r="549" spans="47:48" hidden="1" x14ac:dyDescent="0.2">
      <c r="AU549" s="81"/>
      <c r="AV549" s="81"/>
    </row>
    <row r="550" spans="47:48" hidden="1" x14ac:dyDescent="0.2">
      <c r="AU550" s="81"/>
      <c r="AV550" s="81"/>
    </row>
    <row r="551" spans="47:48" hidden="1" x14ac:dyDescent="0.2">
      <c r="AU551" s="81"/>
      <c r="AV551" s="81"/>
    </row>
    <row r="552" spans="47:48" hidden="1" x14ac:dyDescent="0.2">
      <c r="AU552" s="81"/>
      <c r="AV552" s="81"/>
    </row>
    <row r="553" spans="47:48" hidden="1" x14ac:dyDescent="0.2">
      <c r="AU553" s="81"/>
      <c r="AV553" s="81"/>
    </row>
    <row r="554" spans="47:48" hidden="1" x14ac:dyDescent="0.2">
      <c r="AU554" s="81"/>
      <c r="AV554" s="81"/>
    </row>
    <row r="555" spans="47:48" hidden="1" x14ac:dyDescent="0.2">
      <c r="AU555" s="81"/>
      <c r="AV555" s="81"/>
    </row>
    <row r="556" spans="47:48" hidden="1" x14ac:dyDescent="0.2">
      <c r="AU556" s="81"/>
      <c r="AV556" s="81"/>
    </row>
    <row r="557" spans="47:48" hidden="1" x14ac:dyDescent="0.2">
      <c r="AU557" s="81"/>
      <c r="AV557" s="81"/>
    </row>
    <row r="558" spans="47:48" hidden="1" x14ac:dyDescent="0.2">
      <c r="AU558" s="81"/>
      <c r="AV558" s="81"/>
    </row>
    <row r="559" spans="47:48" hidden="1" x14ac:dyDescent="0.2">
      <c r="AU559" s="81"/>
      <c r="AV559" s="81"/>
    </row>
    <row r="560" spans="47:48" hidden="1" x14ac:dyDescent="0.2">
      <c r="AU560" s="81"/>
      <c r="AV560" s="81"/>
    </row>
    <row r="561" spans="47:48" hidden="1" x14ac:dyDescent="0.2">
      <c r="AU561" s="81"/>
      <c r="AV561" s="81"/>
    </row>
    <row r="562" spans="47:48" hidden="1" x14ac:dyDescent="0.2">
      <c r="AU562" s="81"/>
      <c r="AV562" s="81"/>
    </row>
    <row r="563" spans="47:48" hidden="1" x14ac:dyDescent="0.2">
      <c r="AU563" s="81"/>
      <c r="AV563" s="81"/>
    </row>
    <row r="564" spans="47:48" hidden="1" x14ac:dyDescent="0.2">
      <c r="AU564" s="81"/>
      <c r="AV564" s="81"/>
    </row>
    <row r="565" spans="47:48" hidden="1" x14ac:dyDescent="0.2">
      <c r="AU565" s="81"/>
      <c r="AV565" s="81"/>
    </row>
    <row r="566" spans="47:48" hidden="1" x14ac:dyDescent="0.2">
      <c r="AU566" s="81"/>
      <c r="AV566" s="81"/>
    </row>
    <row r="567" spans="47:48" hidden="1" x14ac:dyDescent="0.2">
      <c r="AU567" s="81"/>
      <c r="AV567" s="81"/>
    </row>
    <row r="568" spans="47:48" hidden="1" x14ac:dyDescent="0.2">
      <c r="AU568" s="81"/>
      <c r="AV568" s="81"/>
    </row>
    <row r="569" spans="47:48" hidden="1" x14ac:dyDescent="0.2">
      <c r="AU569" s="81"/>
      <c r="AV569" s="81"/>
    </row>
    <row r="570" spans="47:48" hidden="1" x14ac:dyDescent="0.2">
      <c r="AU570" s="81"/>
      <c r="AV570" s="81"/>
    </row>
    <row r="571" spans="47:48" hidden="1" x14ac:dyDescent="0.2">
      <c r="AU571" s="81"/>
      <c r="AV571" s="81"/>
    </row>
    <row r="572" spans="47:48" hidden="1" x14ac:dyDescent="0.2">
      <c r="AU572" s="81"/>
      <c r="AV572" s="81"/>
    </row>
    <row r="573" spans="47:48" hidden="1" x14ac:dyDescent="0.2">
      <c r="AU573" s="81"/>
      <c r="AV573" s="81"/>
    </row>
    <row r="574" spans="47:48" hidden="1" x14ac:dyDescent="0.2">
      <c r="AU574" s="81"/>
      <c r="AV574" s="81"/>
    </row>
    <row r="575" spans="47:48" hidden="1" x14ac:dyDescent="0.2">
      <c r="AU575" s="81"/>
      <c r="AV575" s="81"/>
    </row>
    <row r="576" spans="47:48" hidden="1" x14ac:dyDescent="0.2">
      <c r="AU576" s="81"/>
      <c r="AV576" s="81"/>
    </row>
    <row r="577" spans="47:48" hidden="1" x14ac:dyDescent="0.2">
      <c r="AU577" s="81"/>
      <c r="AV577" s="81"/>
    </row>
    <row r="578" spans="47:48" hidden="1" x14ac:dyDescent="0.2">
      <c r="AU578" s="81"/>
      <c r="AV578" s="81"/>
    </row>
    <row r="579" spans="47:48" hidden="1" x14ac:dyDescent="0.2">
      <c r="AU579" s="81"/>
      <c r="AV579" s="81"/>
    </row>
    <row r="580" spans="47:48" hidden="1" x14ac:dyDescent="0.2">
      <c r="AU580" s="81"/>
      <c r="AV580" s="81"/>
    </row>
    <row r="581" spans="47:48" hidden="1" x14ac:dyDescent="0.2">
      <c r="AU581" s="81"/>
      <c r="AV581" s="81"/>
    </row>
    <row r="582" spans="47:48" hidden="1" x14ac:dyDescent="0.2">
      <c r="AU582" s="81"/>
      <c r="AV582" s="81"/>
    </row>
    <row r="583" spans="47:48" hidden="1" x14ac:dyDescent="0.2">
      <c r="AU583" s="81"/>
      <c r="AV583" s="81"/>
    </row>
    <row r="584" spans="47:48" hidden="1" x14ac:dyDescent="0.2">
      <c r="AU584" s="81"/>
      <c r="AV584" s="81"/>
    </row>
    <row r="585" spans="47:48" hidden="1" x14ac:dyDescent="0.2">
      <c r="AU585" s="81"/>
      <c r="AV585" s="81"/>
    </row>
    <row r="586" spans="47:48" hidden="1" x14ac:dyDescent="0.2">
      <c r="AU586" s="81"/>
      <c r="AV586" s="81"/>
    </row>
    <row r="587" spans="47:48" hidden="1" x14ac:dyDescent="0.2">
      <c r="AU587" s="81"/>
      <c r="AV587" s="81"/>
    </row>
    <row r="588" spans="47:48" hidden="1" x14ac:dyDescent="0.2">
      <c r="AU588" s="81"/>
      <c r="AV588" s="81"/>
    </row>
    <row r="589" spans="47:48" hidden="1" x14ac:dyDescent="0.2">
      <c r="AU589" s="81"/>
      <c r="AV589" s="81"/>
    </row>
    <row r="590" spans="47:48" hidden="1" x14ac:dyDescent="0.2">
      <c r="AU590" s="81"/>
      <c r="AV590" s="81"/>
    </row>
    <row r="591" spans="47:48" hidden="1" x14ac:dyDescent="0.2">
      <c r="AU591" s="81"/>
      <c r="AV591" s="81"/>
    </row>
    <row r="592" spans="47:48" hidden="1" x14ac:dyDescent="0.2">
      <c r="AU592" s="81"/>
      <c r="AV592" s="81"/>
    </row>
    <row r="593" spans="47:48" hidden="1" x14ac:dyDescent="0.2">
      <c r="AU593" s="81"/>
      <c r="AV593" s="81"/>
    </row>
    <row r="594" spans="47:48" hidden="1" x14ac:dyDescent="0.2">
      <c r="AU594" s="81"/>
      <c r="AV594" s="81"/>
    </row>
    <row r="595" spans="47:48" hidden="1" x14ac:dyDescent="0.2">
      <c r="AU595" s="81"/>
      <c r="AV595" s="81"/>
    </row>
    <row r="596" spans="47:48" hidden="1" x14ac:dyDescent="0.2">
      <c r="AU596" s="81"/>
      <c r="AV596" s="81"/>
    </row>
    <row r="597" spans="47:48" hidden="1" x14ac:dyDescent="0.2">
      <c r="AU597" s="81"/>
      <c r="AV597" s="81"/>
    </row>
    <row r="598" spans="47:48" hidden="1" x14ac:dyDescent="0.2">
      <c r="AU598" s="81"/>
      <c r="AV598" s="81"/>
    </row>
    <row r="599" spans="47:48" hidden="1" x14ac:dyDescent="0.2">
      <c r="AU599" s="81"/>
      <c r="AV599" s="81"/>
    </row>
    <row r="600" spans="47:48" hidden="1" x14ac:dyDescent="0.2">
      <c r="AU600" s="81"/>
      <c r="AV600" s="81"/>
    </row>
    <row r="601" spans="47:48" hidden="1" x14ac:dyDescent="0.2">
      <c r="AU601" s="81"/>
      <c r="AV601" s="81"/>
    </row>
    <row r="602" spans="47:48" hidden="1" x14ac:dyDescent="0.2">
      <c r="AU602" s="81"/>
      <c r="AV602" s="81"/>
    </row>
    <row r="603" spans="47:48" hidden="1" x14ac:dyDescent="0.2">
      <c r="AU603" s="81"/>
      <c r="AV603" s="81"/>
    </row>
    <row r="604" spans="47:48" hidden="1" x14ac:dyDescent="0.2">
      <c r="AU604" s="81"/>
      <c r="AV604" s="81"/>
    </row>
    <row r="605" spans="47:48" hidden="1" x14ac:dyDescent="0.2">
      <c r="AU605" s="81"/>
      <c r="AV605" s="81"/>
    </row>
    <row r="606" spans="47:48" hidden="1" x14ac:dyDescent="0.2">
      <c r="AU606" s="81"/>
      <c r="AV606" s="81"/>
    </row>
    <row r="607" spans="47:48" hidden="1" x14ac:dyDescent="0.2">
      <c r="AU607" s="81"/>
      <c r="AV607" s="81"/>
    </row>
    <row r="608" spans="47:48" hidden="1" x14ac:dyDescent="0.2">
      <c r="AU608" s="81"/>
      <c r="AV608" s="81"/>
    </row>
    <row r="609" spans="47:48" hidden="1" x14ac:dyDescent="0.2">
      <c r="AU609" s="81"/>
      <c r="AV609" s="81"/>
    </row>
    <row r="610" spans="47:48" hidden="1" x14ac:dyDescent="0.2">
      <c r="AU610" s="81"/>
      <c r="AV610" s="81"/>
    </row>
    <row r="611" spans="47:48" hidden="1" x14ac:dyDescent="0.2">
      <c r="AU611" s="81"/>
      <c r="AV611" s="81"/>
    </row>
    <row r="612" spans="47:48" hidden="1" x14ac:dyDescent="0.2">
      <c r="AU612" s="81"/>
      <c r="AV612" s="81"/>
    </row>
    <row r="613" spans="47:48" hidden="1" x14ac:dyDescent="0.2">
      <c r="AU613" s="81"/>
      <c r="AV613" s="81"/>
    </row>
    <row r="614" spans="47:48" hidden="1" x14ac:dyDescent="0.2">
      <c r="AU614" s="81"/>
      <c r="AV614" s="81"/>
    </row>
    <row r="615" spans="47:48" hidden="1" x14ac:dyDescent="0.2">
      <c r="AU615" s="81"/>
      <c r="AV615" s="81"/>
    </row>
    <row r="616" spans="47:48" hidden="1" x14ac:dyDescent="0.2">
      <c r="AU616" s="81"/>
      <c r="AV616" s="81"/>
    </row>
    <row r="617" spans="47:48" hidden="1" x14ac:dyDescent="0.2">
      <c r="AU617" s="81"/>
      <c r="AV617" s="81"/>
    </row>
    <row r="618" spans="47:48" hidden="1" x14ac:dyDescent="0.2">
      <c r="AU618" s="81"/>
      <c r="AV618" s="81"/>
    </row>
    <row r="619" spans="47:48" hidden="1" x14ac:dyDescent="0.2">
      <c r="AU619" s="81"/>
      <c r="AV619" s="81"/>
    </row>
    <row r="620" spans="47:48" hidden="1" x14ac:dyDescent="0.2">
      <c r="AU620" s="81"/>
      <c r="AV620" s="81"/>
    </row>
    <row r="621" spans="47:48" hidden="1" x14ac:dyDescent="0.2">
      <c r="AU621" s="81"/>
      <c r="AV621" s="81"/>
    </row>
    <row r="622" spans="47:48" hidden="1" x14ac:dyDescent="0.2">
      <c r="AU622" s="81"/>
      <c r="AV622" s="81"/>
    </row>
    <row r="623" spans="47:48" hidden="1" x14ac:dyDescent="0.2">
      <c r="AU623" s="81"/>
      <c r="AV623" s="81"/>
    </row>
    <row r="624" spans="47:48" hidden="1" x14ac:dyDescent="0.2">
      <c r="AU624" s="81"/>
      <c r="AV624" s="81"/>
    </row>
    <row r="625" spans="47:48" hidden="1" x14ac:dyDescent="0.2">
      <c r="AU625" s="81"/>
      <c r="AV625" s="81"/>
    </row>
    <row r="626" spans="47:48" hidden="1" x14ac:dyDescent="0.2">
      <c r="AU626" s="81"/>
      <c r="AV626" s="81"/>
    </row>
    <row r="627" spans="47:48" hidden="1" x14ac:dyDescent="0.2">
      <c r="AU627" s="81"/>
      <c r="AV627" s="81"/>
    </row>
    <row r="628" spans="47:48" hidden="1" x14ac:dyDescent="0.2">
      <c r="AU628" s="81"/>
      <c r="AV628" s="81"/>
    </row>
    <row r="629" spans="47:48" hidden="1" x14ac:dyDescent="0.2">
      <c r="AU629" s="81"/>
      <c r="AV629" s="81"/>
    </row>
    <row r="630" spans="47:48" hidden="1" x14ac:dyDescent="0.2">
      <c r="AU630" s="81"/>
      <c r="AV630" s="81"/>
    </row>
    <row r="631" spans="47:48" hidden="1" x14ac:dyDescent="0.2">
      <c r="AU631" s="81"/>
      <c r="AV631" s="81"/>
    </row>
    <row r="632" spans="47:48" hidden="1" x14ac:dyDescent="0.2">
      <c r="AU632" s="81"/>
      <c r="AV632" s="81"/>
    </row>
    <row r="633" spans="47:48" hidden="1" x14ac:dyDescent="0.2">
      <c r="AU633" s="81"/>
      <c r="AV633" s="81"/>
    </row>
    <row r="634" spans="47:48" hidden="1" x14ac:dyDescent="0.2">
      <c r="AU634" s="81"/>
      <c r="AV634" s="81"/>
    </row>
    <row r="635" spans="47:48" hidden="1" x14ac:dyDescent="0.2">
      <c r="AU635" s="81"/>
      <c r="AV635" s="81"/>
    </row>
    <row r="636" spans="47:48" hidden="1" x14ac:dyDescent="0.2">
      <c r="AU636" s="81"/>
      <c r="AV636" s="81"/>
    </row>
    <row r="637" spans="47:48" hidden="1" x14ac:dyDescent="0.2">
      <c r="AU637" s="81"/>
      <c r="AV637" s="81"/>
    </row>
    <row r="638" spans="47:48" hidden="1" x14ac:dyDescent="0.2">
      <c r="AU638" s="81"/>
      <c r="AV638" s="81"/>
    </row>
    <row r="639" spans="47:48" hidden="1" x14ac:dyDescent="0.2">
      <c r="AU639" s="81"/>
      <c r="AV639" s="81"/>
    </row>
    <row r="640" spans="47:48" hidden="1" x14ac:dyDescent="0.2">
      <c r="AU640" s="81"/>
      <c r="AV640" s="81"/>
    </row>
    <row r="641" spans="47:48" hidden="1" x14ac:dyDescent="0.2">
      <c r="AU641" s="81"/>
      <c r="AV641" s="81"/>
    </row>
    <row r="642" spans="47:48" hidden="1" x14ac:dyDescent="0.2">
      <c r="AU642" s="81"/>
      <c r="AV642" s="81"/>
    </row>
    <row r="643" spans="47:48" hidden="1" x14ac:dyDescent="0.2">
      <c r="AU643" s="81"/>
      <c r="AV643" s="81"/>
    </row>
    <row r="644" spans="47:48" hidden="1" x14ac:dyDescent="0.2">
      <c r="AU644" s="81"/>
      <c r="AV644" s="81"/>
    </row>
    <row r="645" spans="47:48" hidden="1" x14ac:dyDescent="0.2">
      <c r="AU645" s="81"/>
      <c r="AV645" s="81"/>
    </row>
    <row r="646" spans="47:48" hidden="1" x14ac:dyDescent="0.2">
      <c r="AU646" s="81"/>
      <c r="AV646" s="81"/>
    </row>
    <row r="647" spans="47:48" hidden="1" x14ac:dyDescent="0.2">
      <c r="AU647" s="81"/>
      <c r="AV647" s="81"/>
    </row>
    <row r="648" spans="47:48" hidden="1" x14ac:dyDescent="0.2">
      <c r="AU648" s="81"/>
      <c r="AV648" s="81"/>
    </row>
    <row r="649" spans="47:48" hidden="1" x14ac:dyDescent="0.2">
      <c r="AU649" s="81"/>
      <c r="AV649" s="81"/>
    </row>
    <row r="650" spans="47:48" hidden="1" x14ac:dyDescent="0.2">
      <c r="AU650" s="81"/>
      <c r="AV650" s="81"/>
    </row>
    <row r="651" spans="47:48" hidden="1" x14ac:dyDescent="0.2">
      <c r="AU651" s="81"/>
      <c r="AV651" s="81"/>
    </row>
    <row r="652" spans="47:48" hidden="1" x14ac:dyDescent="0.2">
      <c r="AU652" s="81"/>
      <c r="AV652" s="81"/>
    </row>
    <row r="653" spans="47:48" hidden="1" x14ac:dyDescent="0.2">
      <c r="AU653" s="81"/>
      <c r="AV653" s="81"/>
    </row>
    <row r="654" spans="47:48" hidden="1" x14ac:dyDescent="0.2">
      <c r="AU654" s="81"/>
      <c r="AV654" s="81"/>
    </row>
    <row r="655" spans="47:48" hidden="1" x14ac:dyDescent="0.2">
      <c r="AU655" s="81"/>
      <c r="AV655" s="81"/>
    </row>
    <row r="656" spans="47:48" hidden="1" x14ac:dyDescent="0.2">
      <c r="AU656" s="81"/>
      <c r="AV656" s="81"/>
    </row>
    <row r="657" spans="47:48" hidden="1" x14ac:dyDescent="0.2">
      <c r="AU657" s="81"/>
      <c r="AV657" s="81"/>
    </row>
    <row r="658" spans="47:48" hidden="1" x14ac:dyDescent="0.2">
      <c r="AU658" s="81"/>
      <c r="AV658" s="81"/>
    </row>
    <row r="659" spans="47:48" hidden="1" x14ac:dyDescent="0.2">
      <c r="AU659" s="81"/>
      <c r="AV659" s="81"/>
    </row>
    <row r="660" spans="47:48" hidden="1" x14ac:dyDescent="0.2">
      <c r="AU660" s="81"/>
      <c r="AV660" s="81"/>
    </row>
    <row r="661" spans="47:48" hidden="1" x14ac:dyDescent="0.2">
      <c r="AU661" s="81"/>
      <c r="AV661" s="81"/>
    </row>
    <row r="662" spans="47:48" hidden="1" x14ac:dyDescent="0.2">
      <c r="AU662" s="81"/>
      <c r="AV662" s="81"/>
    </row>
    <row r="663" spans="47:48" hidden="1" x14ac:dyDescent="0.2">
      <c r="AU663" s="81"/>
      <c r="AV663" s="81"/>
    </row>
    <row r="664" spans="47:48" hidden="1" x14ac:dyDescent="0.2">
      <c r="AU664" s="81"/>
      <c r="AV664" s="81"/>
    </row>
    <row r="665" spans="47:48" hidden="1" x14ac:dyDescent="0.2">
      <c r="AU665" s="81"/>
      <c r="AV665" s="81"/>
    </row>
    <row r="666" spans="47:48" hidden="1" x14ac:dyDescent="0.2">
      <c r="AU666" s="81"/>
      <c r="AV666" s="81"/>
    </row>
    <row r="667" spans="47:48" hidden="1" x14ac:dyDescent="0.2">
      <c r="AU667" s="81"/>
      <c r="AV667" s="81"/>
    </row>
    <row r="668" spans="47:48" hidden="1" x14ac:dyDescent="0.2">
      <c r="AU668" s="81"/>
      <c r="AV668" s="81"/>
    </row>
    <row r="669" spans="47:48" hidden="1" x14ac:dyDescent="0.2">
      <c r="AU669" s="81"/>
      <c r="AV669" s="81"/>
    </row>
    <row r="670" spans="47:48" hidden="1" x14ac:dyDescent="0.2">
      <c r="AU670" s="81"/>
      <c r="AV670" s="81"/>
    </row>
    <row r="671" spans="47:48" hidden="1" x14ac:dyDescent="0.2">
      <c r="AU671" s="81"/>
      <c r="AV671" s="81"/>
    </row>
    <row r="672" spans="47:48" hidden="1" x14ac:dyDescent="0.2">
      <c r="AU672" s="81"/>
      <c r="AV672" s="81"/>
    </row>
    <row r="673" spans="47:48" hidden="1" x14ac:dyDescent="0.2">
      <c r="AU673" s="81"/>
      <c r="AV673" s="81"/>
    </row>
    <row r="674" spans="47:48" hidden="1" x14ac:dyDescent="0.2">
      <c r="AU674" s="81"/>
      <c r="AV674" s="81"/>
    </row>
    <row r="675" spans="47:48" hidden="1" x14ac:dyDescent="0.2">
      <c r="AU675" s="81"/>
      <c r="AV675" s="81"/>
    </row>
    <row r="676" spans="47:48" hidden="1" x14ac:dyDescent="0.2">
      <c r="AU676" s="81"/>
      <c r="AV676" s="81"/>
    </row>
    <row r="677" spans="47:48" hidden="1" x14ac:dyDescent="0.2">
      <c r="AU677" s="81"/>
      <c r="AV677" s="81"/>
    </row>
    <row r="678" spans="47:48" hidden="1" x14ac:dyDescent="0.2">
      <c r="AU678" s="81"/>
      <c r="AV678" s="81"/>
    </row>
    <row r="679" spans="47:48" hidden="1" x14ac:dyDescent="0.2">
      <c r="AU679" s="81"/>
      <c r="AV679" s="81"/>
    </row>
    <row r="680" spans="47:48" hidden="1" x14ac:dyDescent="0.2">
      <c r="AU680" s="81"/>
      <c r="AV680" s="81"/>
    </row>
    <row r="681" spans="47:48" hidden="1" x14ac:dyDescent="0.2">
      <c r="AU681" s="81"/>
      <c r="AV681" s="81"/>
    </row>
    <row r="682" spans="47:48" hidden="1" x14ac:dyDescent="0.2">
      <c r="AU682" s="81"/>
      <c r="AV682" s="81"/>
    </row>
    <row r="683" spans="47:48" hidden="1" x14ac:dyDescent="0.2">
      <c r="AU683" s="81"/>
      <c r="AV683" s="81"/>
    </row>
    <row r="684" spans="47:48" hidden="1" x14ac:dyDescent="0.2">
      <c r="AU684" s="81"/>
      <c r="AV684" s="81"/>
    </row>
    <row r="685" spans="47:48" hidden="1" x14ac:dyDescent="0.2">
      <c r="AU685" s="81"/>
      <c r="AV685" s="81"/>
    </row>
    <row r="686" spans="47:48" hidden="1" x14ac:dyDescent="0.2">
      <c r="AU686" s="81"/>
      <c r="AV686" s="81"/>
    </row>
    <row r="687" spans="47:48" hidden="1" x14ac:dyDescent="0.2">
      <c r="AU687" s="81"/>
      <c r="AV687" s="81"/>
    </row>
    <row r="688" spans="47:48" hidden="1" x14ac:dyDescent="0.2">
      <c r="AU688" s="81"/>
      <c r="AV688" s="81"/>
    </row>
    <row r="689" spans="47:48" hidden="1" x14ac:dyDescent="0.2">
      <c r="AU689" s="81"/>
      <c r="AV689" s="81"/>
    </row>
    <row r="690" spans="47:48" hidden="1" x14ac:dyDescent="0.2">
      <c r="AU690" s="81"/>
      <c r="AV690" s="81"/>
    </row>
    <row r="691" spans="47:48" hidden="1" x14ac:dyDescent="0.2">
      <c r="AU691" s="81"/>
      <c r="AV691" s="81"/>
    </row>
    <row r="692" spans="47:48" hidden="1" x14ac:dyDescent="0.2">
      <c r="AU692" s="81"/>
      <c r="AV692" s="81"/>
    </row>
    <row r="693" spans="47:48" hidden="1" x14ac:dyDescent="0.2">
      <c r="AU693" s="81"/>
      <c r="AV693" s="81"/>
    </row>
    <row r="694" spans="47:48" hidden="1" x14ac:dyDescent="0.2">
      <c r="AU694" s="81"/>
      <c r="AV694" s="81"/>
    </row>
    <row r="695" spans="47:48" hidden="1" x14ac:dyDescent="0.2">
      <c r="AU695" s="81"/>
      <c r="AV695" s="81"/>
    </row>
    <row r="696" spans="47:48" hidden="1" x14ac:dyDescent="0.2">
      <c r="AU696" s="81"/>
      <c r="AV696" s="81"/>
    </row>
    <row r="697" spans="47:48" hidden="1" x14ac:dyDescent="0.2">
      <c r="AU697" s="81"/>
      <c r="AV697" s="81"/>
    </row>
    <row r="698" spans="47:48" hidden="1" x14ac:dyDescent="0.2">
      <c r="AU698" s="81"/>
      <c r="AV698" s="81"/>
    </row>
    <row r="699" spans="47:48" hidden="1" x14ac:dyDescent="0.2">
      <c r="AU699" s="81"/>
      <c r="AV699" s="81"/>
    </row>
    <row r="700" spans="47:48" hidden="1" x14ac:dyDescent="0.2">
      <c r="AU700" s="81"/>
      <c r="AV700" s="81"/>
    </row>
    <row r="701" spans="47:48" hidden="1" x14ac:dyDescent="0.2">
      <c r="AU701" s="81"/>
      <c r="AV701" s="81"/>
    </row>
    <row r="702" spans="47:48" hidden="1" x14ac:dyDescent="0.2">
      <c r="AU702" s="81"/>
      <c r="AV702" s="81"/>
    </row>
    <row r="703" spans="47:48" hidden="1" x14ac:dyDescent="0.2">
      <c r="AU703" s="81"/>
      <c r="AV703" s="81"/>
    </row>
    <row r="704" spans="47:48" hidden="1" x14ac:dyDescent="0.2">
      <c r="AU704" s="81"/>
      <c r="AV704" s="81"/>
    </row>
    <row r="705" spans="47:48" hidden="1" x14ac:dyDescent="0.2">
      <c r="AU705" s="81"/>
      <c r="AV705" s="81"/>
    </row>
    <row r="706" spans="47:48" hidden="1" x14ac:dyDescent="0.2">
      <c r="AU706" s="81"/>
      <c r="AV706" s="81"/>
    </row>
    <row r="707" spans="47:48" hidden="1" x14ac:dyDescent="0.2">
      <c r="AU707" s="81"/>
      <c r="AV707" s="81"/>
    </row>
    <row r="708" spans="47:48" hidden="1" x14ac:dyDescent="0.2">
      <c r="AU708" s="81"/>
      <c r="AV708" s="81"/>
    </row>
    <row r="709" spans="47:48" hidden="1" x14ac:dyDescent="0.2">
      <c r="AU709" s="81"/>
      <c r="AV709" s="81"/>
    </row>
    <row r="710" spans="47:48" hidden="1" x14ac:dyDescent="0.2">
      <c r="AU710" s="81"/>
      <c r="AV710" s="81"/>
    </row>
    <row r="711" spans="47:48" hidden="1" x14ac:dyDescent="0.2">
      <c r="AU711" s="81"/>
      <c r="AV711" s="81"/>
    </row>
    <row r="712" spans="47:48" hidden="1" x14ac:dyDescent="0.2">
      <c r="AU712" s="81"/>
      <c r="AV712" s="81"/>
    </row>
    <row r="713" spans="47:48" hidden="1" x14ac:dyDescent="0.2">
      <c r="AU713" s="81"/>
      <c r="AV713" s="81"/>
    </row>
    <row r="714" spans="47:48" hidden="1" x14ac:dyDescent="0.2">
      <c r="AU714" s="81"/>
      <c r="AV714" s="81"/>
    </row>
    <row r="715" spans="47:48" hidden="1" x14ac:dyDescent="0.2">
      <c r="AU715" s="81"/>
      <c r="AV715" s="81"/>
    </row>
    <row r="716" spans="47:48" hidden="1" x14ac:dyDescent="0.2">
      <c r="AU716" s="81"/>
      <c r="AV716" s="81"/>
    </row>
    <row r="717" spans="47:48" hidden="1" x14ac:dyDescent="0.2">
      <c r="AU717" s="81"/>
      <c r="AV717" s="81"/>
    </row>
    <row r="718" spans="47:48" hidden="1" x14ac:dyDescent="0.2">
      <c r="AU718" s="81"/>
      <c r="AV718" s="81"/>
    </row>
    <row r="719" spans="47:48" hidden="1" x14ac:dyDescent="0.2">
      <c r="AU719" s="81"/>
      <c r="AV719" s="81"/>
    </row>
    <row r="720" spans="47:48" hidden="1" x14ac:dyDescent="0.2">
      <c r="AU720" s="81"/>
      <c r="AV720" s="81"/>
    </row>
    <row r="721" spans="47:48" hidden="1" x14ac:dyDescent="0.2">
      <c r="AU721" s="81"/>
      <c r="AV721" s="81"/>
    </row>
    <row r="722" spans="47:48" hidden="1" x14ac:dyDescent="0.2">
      <c r="AU722" s="81"/>
      <c r="AV722" s="81"/>
    </row>
    <row r="723" spans="47:48" hidden="1" x14ac:dyDescent="0.2">
      <c r="AU723" s="81"/>
      <c r="AV723" s="81"/>
    </row>
    <row r="724" spans="47:48" hidden="1" x14ac:dyDescent="0.2">
      <c r="AU724" s="81"/>
      <c r="AV724" s="81"/>
    </row>
    <row r="725" spans="47:48" hidden="1" x14ac:dyDescent="0.2">
      <c r="AU725" s="81"/>
      <c r="AV725" s="81"/>
    </row>
    <row r="726" spans="47:48" hidden="1" x14ac:dyDescent="0.2">
      <c r="AU726" s="81"/>
      <c r="AV726" s="81"/>
    </row>
    <row r="727" spans="47:48" hidden="1" x14ac:dyDescent="0.2">
      <c r="AU727" s="81"/>
      <c r="AV727" s="81"/>
    </row>
    <row r="728" spans="47:48" hidden="1" x14ac:dyDescent="0.2">
      <c r="AU728" s="81"/>
      <c r="AV728" s="81"/>
    </row>
    <row r="729" spans="47:48" hidden="1" x14ac:dyDescent="0.2">
      <c r="AU729" s="81"/>
      <c r="AV729" s="81"/>
    </row>
    <row r="730" spans="47:48" hidden="1" x14ac:dyDescent="0.2">
      <c r="AU730" s="81"/>
      <c r="AV730" s="81"/>
    </row>
    <row r="731" spans="47:48" hidden="1" x14ac:dyDescent="0.2">
      <c r="AU731" s="81"/>
      <c r="AV731" s="81"/>
    </row>
    <row r="732" spans="47:48" hidden="1" x14ac:dyDescent="0.2">
      <c r="AU732" s="81"/>
      <c r="AV732" s="81"/>
    </row>
    <row r="733" spans="47:48" hidden="1" x14ac:dyDescent="0.2">
      <c r="AU733" s="81"/>
      <c r="AV733" s="81"/>
    </row>
    <row r="734" spans="47:48" hidden="1" x14ac:dyDescent="0.2">
      <c r="AU734" s="81"/>
      <c r="AV734" s="81"/>
    </row>
    <row r="735" spans="47:48" hidden="1" x14ac:dyDescent="0.2">
      <c r="AU735" s="81"/>
      <c r="AV735" s="81"/>
    </row>
    <row r="736" spans="47:48" hidden="1" x14ac:dyDescent="0.2">
      <c r="AU736" s="81"/>
      <c r="AV736" s="81"/>
    </row>
    <row r="737" spans="47:48" hidden="1" x14ac:dyDescent="0.2">
      <c r="AU737" s="81"/>
      <c r="AV737" s="81"/>
    </row>
    <row r="738" spans="47:48" hidden="1" x14ac:dyDescent="0.2">
      <c r="AU738" s="81"/>
      <c r="AV738" s="81"/>
    </row>
    <row r="739" spans="47:48" hidden="1" x14ac:dyDescent="0.2">
      <c r="AU739" s="81"/>
      <c r="AV739" s="81"/>
    </row>
    <row r="740" spans="47:48" hidden="1" x14ac:dyDescent="0.2">
      <c r="AU740" s="81"/>
      <c r="AV740" s="81"/>
    </row>
    <row r="741" spans="47:48" hidden="1" x14ac:dyDescent="0.2">
      <c r="AU741" s="81"/>
      <c r="AV741" s="81"/>
    </row>
    <row r="742" spans="47:48" hidden="1" x14ac:dyDescent="0.2">
      <c r="AU742" s="81"/>
      <c r="AV742" s="81"/>
    </row>
    <row r="743" spans="47:48" hidden="1" x14ac:dyDescent="0.2">
      <c r="AU743" s="81"/>
      <c r="AV743" s="81"/>
    </row>
    <row r="744" spans="47:48" hidden="1" x14ac:dyDescent="0.2">
      <c r="AU744" s="81"/>
      <c r="AV744" s="81"/>
    </row>
    <row r="745" spans="47:48" hidden="1" x14ac:dyDescent="0.2">
      <c r="AU745" s="81"/>
      <c r="AV745" s="81"/>
    </row>
    <row r="746" spans="47:48" hidden="1" x14ac:dyDescent="0.2">
      <c r="AU746" s="81"/>
      <c r="AV746" s="81"/>
    </row>
    <row r="747" spans="47:48" hidden="1" x14ac:dyDescent="0.2">
      <c r="AU747" s="81"/>
      <c r="AV747" s="81"/>
    </row>
    <row r="748" spans="47:48" hidden="1" x14ac:dyDescent="0.2">
      <c r="AU748" s="81"/>
      <c r="AV748" s="81"/>
    </row>
    <row r="749" spans="47:48" hidden="1" x14ac:dyDescent="0.2">
      <c r="AU749" s="81"/>
      <c r="AV749" s="81"/>
    </row>
    <row r="750" spans="47:48" hidden="1" x14ac:dyDescent="0.2">
      <c r="AU750" s="81"/>
      <c r="AV750" s="81"/>
    </row>
    <row r="751" spans="47:48" hidden="1" x14ac:dyDescent="0.2">
      <c r="AU751" s="81"/>
      <c r="AV751" s="81"/>
    </row>
    <row r="752" spans="47:48" hidden="1" x14ac:dyDescent="0.2">
      <c r="AU752" s="81"/>
      <c r="AV752" s="81"/>
    </row>
    <row r="753" spans="47:48" hidden="1" x14ac:dyDescent="0.2">
      <c r="AU753" s="81"/>
      <c r="AV753" s="81"/>
    </row>
    <row r="754" spans="47:48" hidden="1" x14ac:dyDescent="0.2">
      <c r="AU754" s="81"/>
      <c r="AV754" s="81"/>
    </row>
    <row r="755" spans="47:48" hidden="1" x14ac:dyDescent="0.2">
      <c r="AU755" s="81"/>
      <c r="AV755" s="81"/>
    </row>
    <row r="756" spans="47:48" hidden="1" x14ac:dyDescent="0.2">
      <c r="AU756" s="81"/>
      <c r="AV756" s="81"/>
    </row>
    <row r="757" spans="47:48" hidden="1" x14ac:dyDescent="0.2">
      <c r="AU757" s="81"/>
      <c r="AV757" s="81"/>
    </row>
    <row r="758" spans="47:48" hidden="1" x14ac:dyDescent="0.2">
      <c r="AU758" s="81"/>
      <c r="AV758" s="81"/>
    </row>
    <row r="759" spans="47:48" hidden="1" x14ac:dyDescent="0.2">
      <c r="AU759" s="81"/>
      <c r="AV759" s="81"/>
    </row>
    <row r="760" spans="47:48" hidden="1" x14ac:dyDescent="0.2">
      <c r="AU760" s="81"/>
      <c r="AV760" s="81"/>
    </row>
    <row r="761" spans="47:48" hidden="1" x14ac:dyDescent="0.2">
      <c r="AU761" s="81"/>
      <c r="AV761" s="81"/>
    </row>
    <row r="762" spans="47:48" hidden="1" x14ac:dyDescent="0.2">
      <c r="AU762" s="81"/>
      <c r="AV762" s="81"/>
    </row>
    <row r="763" spans="47:48" hidden="1" x14ac:dyDescent="0.2">
      <c r="AU763" s="81"/>
      <c r="AV763" s="81"/>
    </row>
    <row r="764" spans="47:48" hidden="1" x14ac:dyDescent="0.2">
      <c r="AU764" s="81"/>
      <c r="AV764" s="81"/>
    </row>
    <row r="765" spans="47:48" hidden="1" x14ac:dyDescent="0.2">
      <c r="AU765" s="81"/>
      <c r="AV765" s="81"/>
    </row>
    <row r="766" spans="47:48" hidden="1" x14ac:dyDescent="0.2">
      <c r="AU766" s="81"/>
      <c r="AV766" s="81"/>
    </row>
    <row r="767" spans="47:48" hidden="1" x14ac:dyDescent="0.2">
      <c r="AU767" s="81"/>
      <c r="AV767" s="81"/>
    </row>
    <row r="768" spans="47:48" hidden="1" x14ac:dyDescent="0.2">
      <c r="AU768" s="81"/>
      <c r="AV768" s="81"/>
    </row>
    <row r="769" spans="47:48" hidden="1" x14ac:dyDescent="0.2">
      <c r="AU769" s="81"/>
      <c r="AV769" s="81"/>
    </row>
    <row r="770" spans="47:48" hidden="1" x14ac:dyDescent="0.2">
      <c r="AU770" s="81"/>
      <c r="AV770" s="81"/>
    </row>
    <row r="771" spans="47:48" hidden="1" x14ac:dyDescent="0.2">
      <c r="AU771" s="81"/>
      <c r="AV771" s="81"/>
    </row>
    <row r="772" spans="47:48" hidden="1" x14ac:dyDescent="0.2">
      <c r="AU772" s="81"/>
      <c r="AV772" s="81"/>
    </row>
    <row r="773" spans="47:48" hidden="1" x14ac:dyDescent="0.2">
      <c r="AU773" s="81"/>
      <c r="AV773" s="81"/>
    </row>
    <row r="774" spans="47:48" hidden="1" x14ac:dyDescent="0.2">
      <c r="AU774" s="81"/>
      <c r="AV774" s="81"/>
    </row>
    <row r="775" spans="47:48" hidden="1" x14ac:dyDescent="0.2">
      <c r="AU775" s="81"/>
      <c r="AV775" s="81"/>
    </row>
    <row r="776" spans="47:48" hidden="1" x14ac:dyDescent="0.2">
      <c r="AU776" s="81"/>
      <c r="AV776" s="81"/>
    </row>
    <row r="777" spans="47:48" hidden="1" x14ac:dyDescent="0.2">
      <c r="AU777" s="81"/>
      <c r="AV777" s="81"/>
    </row>
    <row r="778" spans="47:48" hidden="1" x14ac:dyDescent="0.2">
      <c r="AU778" s="81"/>
      <c r="AV778" s="81"/>
    </row>
    <row r="779" spans="47:48" hidden="1" x14ac:dyDescent="0.2">
      <c r="AU779" s="81"/>
      <c r="AV779" s="81"/>
    </row>
    <row r="780" spans="47:48" hidden="1" x14ac:dyDescent="0.2">
      <c r="AU780" s="81"/>
      <c r="AV780" s="81"/>
    </row>
    <row r="781" spans="47:48" hidden="1" x14ac:dyDescent="0.2">
      <c r="AU781" s="81"/>
      <c r="AV781" s="81"/>
    </row>
    <row r="782" spans="47:48" hidden="1" x14ac:dyDescent="0.2">
      <c r="AU782" s="81"/>
      <c r="AV782" s="81"/>
    </row>
    <row r="783" spans="47:48" hidden="1" x14ac:dyDescent="0.2">
      <c r="AU783" s="81"/>
      <c r="AV783" s="81"/>
    </row>
    <row r="784" spans="47:48" hidden="1" x14ac:dyDescent="0.2">
      <c r="AU784" s="81"/>
      <c r="AV784" s="81"/>
    </row>
    <row r="785" spans="47:48" hidden="1" x14ac:dyDescent="0.2">
      <c r="AU785" s="81"/>
      <c r="AV785" s="81"/>
    </row>
    <row r="786" spans="47:48" hidden="1" x14ac:dyDescent="0.2">
      <c r="AU786" s="81"/>
      <c r="AV786" s="81"/>
    </row>
    <row r="787" spans="47:48" hidden="1" x14ac:dyDescent="0.2">
      <c r="AU787" s="81"/>
      <c r="AV787" s="81"/>
    </row>
    <row r="788" spans="47:48" hidden="1" x14ac:dyDescent="0.2">
      <c r="AU788" s="81"/>
      <c r="AV788" s="81"/>
    </row>
    <row r="789" spans="47:48" hidden="1" x14ac:dyDescent="0.2">
      <c r="AU789" s="81"/>
      <c r="AV789" s="81"/>
    </row>
    <row r="790" spans="47:48" hidden="1" x14ac:dyDescent="0.2">
      <c r="AU790" s="81"/>
      <c r="AV790" s="81"/>
    </row>
    <row r="791" spans="47:48" hidden="1" x14ac:dyDescent="0.2">
      <c r="AU791" s="81"/>
      <c r="AV791" s="81"/>
    </row>
    <row r="792" spans="47:48" hidden="1" x14ac:dyDescent="0.2">
      <c r="AU792" s="81"/>
      <c r="AV792" s="81"/>
    </row>
    <row r="793" spans="47:48" hidden="1" x14ac:dyDescent="0.2">
      <c r="AU793" s="81"/>
      <c r="AV793" s="81"/>
    </row>
    <row r="794" spans="47:48" hidden="1" x14ac:dyDescent="0.2">
      <c r="AU794" s="81"/>
      <c r="AV794" s="81"/>
    </row>
    <row r="795" spans="47:48" hidden="1" x14ac:dyDescent="0.2">
      <c r="AU795" s="81"/>
      <c r="AV795" s="81"/>
    </row>
    <row r="796" spans="47:48" hidden="1" x14ac:dyDescent="0.2">
      <c r="AU796" s="81"/>
      <c r="AV796" s="81"/>
    </row>
    <row r="797" spans="47:48" hidden="1" x14ac:dyDescent="0.2">
      <c r="AU797" s="81"/>
      <c r="AV797" s="81"/>
    </row>
    <row r="798" spans="47:48" hidden="1" x14ac:dyDescent="0.2">
      <c r="AU798" s="81"/>
      <c r="AV798" s="81"/>
    </row>
    <row r="799" spans="47:48" hidden="1" x14ac:dyDescent="0.2">
      <c r="AU799" s="81"/>
      <c r="AV799" s="81"/>
    </row>
    <row r="800" spans="47:48" hidden="1" x14ac:dyDescent="0.2">
      <c r="AU800" s="81"/>
      <c r="AV800" s="81"/>
    </row>
    <row r="801" spans="47:48" hidden="1" x14ac:dyDescent="0.2">
      <c r="AU801" s="81"/>
      <c r="AV801" s="81"/>
    </row>
    <row r="802" spans="47:48" hidden="1" x14ac:dyDescent="0.2">
      <c r="AU802" s="81"/>
      <c r="AV802" s="81"/>
    </row>
    <row r="803" spans="47:48" hidden="1" x14ac:dyDescent="0.2">
      <c r="AU803" s="81"/>
      <c r="AV803" s="81"/>
    </row>
    <row r="804" spans="47:48" hidden="1" x14ac:dyDescent="0.2">
      <c r="AU804" s="81"/>
      <c r="AV804" s="81"/>
    </row>
    <row r="805" spans="47:48" hidden="1" x14ac:dyDescent="0.2">
      <c r="AU805" s="81"/>
      <c r="AV805" s="81"/>
    </row>
    <row r="806" spans="47:48" hidden="1" x14ac:dyDescent="0.2">
      <c r="AU806" s="81"/>
      <c r="AV806" s="81"/>
    </row>
    <row r="807" spans="47:48" hidden="1" x14ac:dyDescent="0.2">
      <c r="AU807" s="81"/>
      <c r="AV807" s="81"/>
    </row>
    <row r="808" spans="47:48" hidden="1" x14ac:dyDescent="0.2">
      <c r="AU808" s="81"/>
      <c r="AV808" s="81"/>
    </row>
    <row r="809" spans="47:48" hidden="1" x14ac:dyDescent="0.2">
      <c r="AU809" s="81"/>
      <c r="AV809" s="81"/>
    </row>
    <row r="810" spans="47:48" hidden="1" x14ac:dyDescent="0.2">
      <c r="AU810" s="81"/>
      <c r="AV810" s="81"/>
    </row>
    <row r="811" spans="47:48" hidden="1" x14ac:dyDescent="0.2">
      <c r="AU811" s="81"/>
      <c r="AV811" s="81"/>
    </row>
    <row r="812" spans="47:48" hidden="1" x14ac:dyDescent="0.2">
      <c r="AU812" s="81"/>
      <c r="AV812" s="81"/>
    </row>
    <row r="813" spans="47:48" hidden="1" x14ac:dyDescent="0.2">
      <c r="AU813" s="81"/>
      <c r="AV813" s="81"/>
    </row>
    <row r="814" spans="47:48" hidden="1" x14ac:dyDescent="0.2">
      <c r="AU814" s="81"/>
      <c r="AV814" s="81"/>
    </row>
    <row r="815" spans="47:48" hidden="1" x14ac:dyDescent="0.2">
      <c r="AU815" s="81"/>
      <c r="AV815" s="81"/>
    </row>
    <row r="816" spans="47:48" hidden="1" x14ac:dyDescent="0.2">
      <c r="AU816" s="81"/>
      <c r="AV816" s="81"/>
    </row>
    <row r="817" spans="47:48" hidden="1" x14ac:dyDescent="0.2">
      <c r="AU817" s="81"/>
      <c r="AV817" s="81"/>
    </row>
    <row r="818" spans="47:48" hidden="1" x14ac:dyDescent="0.2">
      <c r="AU818" s="81"/>
      <c r="AV818" s="81"/>
    </row>
    <row r="819" spans="47:48" hidden="1" x14ac:dyDescent="0.2">
      <c r="AU819" s="81"/>
      <c r="AV819" s="81"/>
    </row>
    <row r="820" spans="47:48" hidden="1" x14ac:dyDescent="0.2">
      <c r="AU820" s="81"/>
      <c r="AV820" s="81"/>
    </row>
    <row r="821" spans="47:48" hidden="1" x14ac:dyDescent="0.2">
      <c r="AU821" s="81"/>
      <c r="AV821" s="81"/>
    </row>
    <row r="822" spans="47:48" hidden="1" x14ac:dyDescent="0.2">
      <c r="AU822" s="81"/>
      <c r="AV822" s="81"/>
    </row>
    <row r="823" spans="47:48" hidden="1" x14ac:dyDescent="0.2">
      <c r="AU823" s="81"/>
      <c r="AV823" s="81"/>
    </row>
    <row r="824" spans="47:48" hidden="1" x14ac:dyDescent="0.2">
      <c r="AU824" s="81"/>
      <c r="AV824" s="81"/>
    </row>
    <row r="825" spans="47:48" hidden="1" x14ac:dyDescent="0.2">
      <c r="AU825" s="81"/>
      <c r="AV825" s="81"/>
    </row>
    <row r="826" spans="47:48" hidden="1" x14ac:dyDescent="0.2">
      <c r="AU826" s="81"/>
      <c r="AV826" s="81"/>
    </row>
    <row r="827" spans="47:48" hidden="1" x14ac:dyDescent="0.2">
      <c r="AU827" s="81"/>
      <c r="AV827" s="81"/>
    </row>
    <row r="828" spans="47:48" hidden="1" x14ac:dyDescent="0.2">
      <c r="AU828" s="81"/>
      <c r="AV828" s="81"/>
    </row>
    <row r="829" spans="47:48" hidden="1" x14ac:dyDescent="0.2">
      <c r="AU829" s="81"/>
      <c r="AV829" s="81"/>
    </row>
    <row r="830" spans="47:48" hidden="1" x14ac:dyDescent="0.2">
      <c r="AU830" s="81"/>
      <c r="AV830" s="81"/>
    </row>
    <row r="831" spans="47:48" hidden="1" x14ac:dyDescent="0.2">
      <c r="AU831" s="81"/>
      <c r="AV831" s="81"/>
    </row>
    <row r="832" spans="47:48" hidden="1" x14ac:dyDescent="0.2">
      <c r="AU832" s="81"/>
      <c r="AV832" s="81"/>
    </row>
    <row r="833" spans="47:48" hidden="1" x14ac:dyDescent="0.2">
      <c r="AU833" s="81"/>
      <c r="AV833" s="81"/>
    </row>
    <row r="834" spans="47:48" hidden="1" x14ac:dyDescent="0.2">
      <c r="AU834" s="81"/>
      <c r="AV834" s="81"/>
    </row>
    <row r="835" spans="47:48" hidden="1" x14ac:dyDescent="0.2">
      <c r="AU835" s="81"/>
      <c r="AV835" s="81"/>
    </row>
    <row r="836" spans="47:48" hidden="1" x14ac:dyDescent="0.2">
      <c r="AU836" s="81"/>
      <c r="AV836" s="81"/>
    </row>
    <row r="837" spans="47:48" hidden="1" x14ac:dyDescent="0.2">
      <c r="AU837" s="81"/>
      <c r="AV837" s="81"/>
    </row>
    <row r="838" spans="47:48" hidden="1" x14ac:dyDescent="0.2">
      <c r="AU838" s="81"/>
      <c r="AV838" s="81"/>
    </row>
    <row r="839" spans="47:48" hidden="1" x14ac:dyDescent="0.2">
      <c r="AU839" s="81"/>
      <c r="AV839" s="81"/>
    </row>
    <row r="840" spans="47:48" hidden="1" x14ac:dyDescent="0.2">
      <c r="AU840" s="81"/>
      <c r="AV840" s="81"/>
    </row>
    <row r="841" spans="47:48" hidden="1" x14ac:dyDescent="0.2">
      <c r="AU841" s="81"/>
      <c r="AV841" s="81"/>
    </row>
    <row r="842" spans="47:48" hidden="1" x14ac:dyDescent="0.2">
      <c r="AU842" s="81"/>
      <c r="AV842" s="81"/>
    </row>
    <row r="843" spans="47:48" hidden="1" x14ac:dyDescent="0.2">
      <c r="AU843" s="81"/>
      <c r="AV843" s="81"/>
    </row>
    <row r="844" spans="47:48" hidden="1" x14ac:dyDescent="0.2">
      <c r="AU844" s="81"/>
      <c r="AV844" s="81"/>
    </row>
    <row r="845" spans="47:48" hidden="1" x14ac:dyDescent="0.2">
      <c r="AU845" s="81"/>
      <c r="AV845" s="81"/>
    </row>
    <row r="846" spans="47:48" hidden="1" x14ac:dyDescent="0.2">
      <c r="AU846" s="81"/>
      <c r="AV846" s="81"/>
    </row>
    <row r="847" spans="47:48" hidden="1" x14ac:dyDescent="0.2">
      <c r="AU847" s="81"/>
      <c r="AV847" s="81"/>
    </row>
    <row r="848" spans="47:48" hidden="1" x14ac:dyDescent="0.2">
      <c r="AU848" s="81"/>
      <c r="AV848" s="81"/>
    </row>
    <row r="849" spans="47:48" hidden="1" x14ac:dyDescent="0.2">
      <c r="AU849" s="81"/>
      <c r="AV849" s="81"/>
    </row>
    <row r="850" spans="47:48" hidden="1" x14ac:dyDescent="0.2">
      <c r="AU850" s="81"/>
      <c r="AV850" s="81"/>
    </row>
    <row r="851" spans="47:48" hidden="1" x14ac:dyDescent="0.2">
      <c r="AU851" s="81"/>
      <c r="AV851" s="81"/>
    </row>
    <row r="852" spans="47:48" hidden="1" x14ac:dyDescent="0.2">
      <c r="AU852" s="81"/>
      <c r="AV852" s="81"/>
    </row>
    <row r="853" spans="47:48" hidden="1" x14ac:dyDescent="0.2">
      <c r="AU853" s="81"/>
      <c r="AV853" s="81"/>
    </row>
    <row r="854" spans="47:48" hidden="1" x14ac:dyDescent="0.2">
      <c r="AU854" s="81"/>
      <c r="AV854" s="81"/>
    </row>
    <row r="855" spans="47:48" hidden="1" x14ac:dyDescent="0.2">
      <c r="AU855" s="81"/>
      <c r="AV855" s="81"/>
    </row>
    <row r="856" spans="47:48" hidden="1" x14ac:dyDescent="0.2">
      <c r="AU856" s="81"/>
      <c r="AV856" s="81"/>
    </row>
    <row r="857" spans="47:48" hidden="1" x14ac:dyDescent="0.2">
      <c r="AU857" s="81"/>
      <c r="AV857" s="81"/>
    </row>
    <row r="858" spans="47:48" hidden="1" x14ac:dyDescent="0.2">
      <c r="AU858" s="81"/>
      <c r="AV858" s="81"/>
    </row>
    <row r="859" spans="47:48" hidden="1" x14ac:dyDescent="0.2">
      <c r="AU859" s="81"/>
      <c r="AV859" s="81"/>
    </row>
    <row r="860" spans="47:48" hidden="1" x14ac:dyDescent="0.2">
      <c r="AU860" s="81"/>
      <c r="AV860" s="81"/>
    </row>
    <row r="861" spans="47:48" hidden="1" x14ac:dyDescent="0.2">
      <c r="AU861" s="81"/>
      <c r="AV861" s="81"/>
    </row>
    <row r="862" spans="47:48" hidden="1" x14ac:dyDescent="0.2">
      <c r="AU862" s="81"/>
      <c r="AV862" s="81"/>
    </row>
    <row r="863" spans="47:48" hidden="1" x14ac:dyDescent="0.2">
      <c r="AU863" s="81"/>
      <c r="AV863" s="81"/>
    </row>
    <row r="864" spans="47:48" hidden="1" x14ac:dyDescent="0.2">
      <c r="AU864" s="81"/>
      <c r="AV864" s="81"/>
    </row>
    <row r="865" spans="47:48" hidden="1" x14ac:dyDescent="0.2">
      <c r="AU865" s="81"/>
      <c r="AV865" s="81"/>
    </row>
    <row r="866" spans="47:48" hidden="1" x14ac:dyDescent="0.2">
      <c r="AU866" s="81"/>
      <c r="AV866" s="81"/>
    </row>
    <row r="867" spans="47:48" hidden="1" x14ac:dyDescent="0.2">
      <c r="AU867" s="81"/>
      <c r="AV867" s="81"/>
    </row>
    <row r="868" spans="47:48" hidden="1" x14ac:dyDescent="0.2">
      <c r="AU868" s="81"/>
      <c r="AV868" s="81"/>
    </row>
    <row r="869" spans="47:48" hidden="1" x14ac:dyDescent="0.2">
      <c r="AU869" s="81"/>
      <c r="AV869" s="81"/>
    </row>
    <row r="870" spans="47:48" hidden="1" x14ac:dyDescent="0.2">
      <c r="AU870" s="81"/>
      <c r="AV870" s="81"/>
    </row>
    <row r="871" spans="47:48" hidden="1" x14ac:dyDescent="0.2">
      <c r="AU871" s="81"/>
      <c r="AV871" s="81"/>
    </row>
    <row r="872" spans="47:48" hidden="1" x14ac:dyDescent="0.2">
      <c r="AU872" s="81"/>
      <c r="AV872" s="81"/>
    </row>
    <row r="873" spans="47:48" hidden="1" x14ac:dyDescent="0.2">
      <c r="AU873" s="81"/>
      <c r="AV873" s="81"/>
    </row>
    <row r="874" spans="47:48" hidden="1" x14ac:dyDescent="0.2">
      <c r="AU874" s="81"/>
      <c r="AV874" s="81"/>
    </row>
    <row r="875" spans="47:48" hidden="1" x14ac:dyDescent="0.2">
      <c r="AU875" s="81"/>
      <c r="AV875" s="81"/>
    </row>
    <row r="876" spans="47:48" hidden="1" x14ac:dyDescent="0.2">
      <c r="AU876" s="81"/>
      <c r="AV876" s="81"/>
    </row>
    <row r="877" spans="47:48" hidden="1" x14ac:dyDescent="0.2">
      <c r="AU877" s="81"/>
      <c r="AV877" s="81"/>
    </row>
    <row r="878" spans="47:48" hidden="1" x14ac:dyDescent="0.2">
      <c r="AU878" s="81"/>
      <c r="AV878" s="81"/>
    </row>
    <row r="879" spans="47:48" hidden="1" x14ac:dyDescent="0.2">
      <c r="AU879" s="81"/>
      <c r="AV879" s="81"/>
    </row>
    <row r="880" spans="47:48" hidden="1" x14ac:dyDescent="0.2">
      <c r="AU880" s="81"/>
      <c r="AV880" s="81"/>
    </row>
    <row r="881" spans="47:48" hidden="1" x14ac:dyDescent="0.2">
      <c r="AU881" s="81"/>
      <c r="AV881" s="81"/>
    </row>
    <row r="882" spans="47:48" hidden="1" x14ac:dyDescent="0.2">
      <c r="AU882" s="81"/>
      <c r="AV882" s="81"/>
    </row>
    <row r="883" spans="47:48" hidden="1" x14ac:dyDescent="0.2">
      <c r="AU883" s="81"/>
      <c r="AV883" s="81"/>
    </row>
    <row r="884" spans="47:48" hidden="1" x14ac:dyDescent="0.2">
      <c r="AU884" s="81"/>
      <c r="AV884" s="81"/>
    </row>
    <row r="885" spans="47:48" hidden="1" x14ac:dyDescent="0.2">
      <c r="AU885" s="81"/>
      <c r="AV885" s="81"/>
    </row>
    <row r="886" spans="47:48" hidden="1" x14ac:dyDescent="0.2">
      <c r="AU886" s="81"/>
      <c r="AV886" s="81"/>
    </row>
    <row r="887" spans="47:48" hidden="1" x14ac:dyDescent="0.2">
      <c r="AU887" s="81"/>
      <c r="AV887" s="81"/>
    </row>
    <row r="888" spans="47:48" hidden="1" x14ac:dyDescent="0.2">
      <c r="AU888" s="81"/>
      <c r="AV888" s="81"/>
    </row>
    <row r="889" spans="47:48" hidden="1" x14ac:dyDescent="0.2">
      <c r="AU889" s="81"/>
      <c r="AV889" s="81"/>
    </row>
    <row r="890" spans="47:48" hidden="1" x14ac:dyDescent="0.2">
      <c r="AU890" s="81"/>
      <c r="AV890" s="81"/>
    </row>
    <row r="891" spans="47:48" hidden="1" x14ac:dyDescent="0.2">
      <c r="AU891" s="81"/>
      <c r="AV891" s="81"/>
    </row>
    <row r="892" spans="47:48" hidden="1" x14ac:dyDescent="0.2">
      <c r="AU892" s="81"/>
      <c r="AV892" s="81"/>
    </row>
    <row r="893" spans="47:48" hidden="1" x14ac:dyDescent="0.2">
      <c r="AU893" s="81"/>
      <c r="AV893" s="81"/>
    </row>
    <row r="894" spans="47:48" hidden="1" x14ac:dyDescent="0.2">
      <c r="AU894" s="81"/>
      <c r="AV894" s="81"/>
    </row>
    <row r="895" spans="47:48" hidden="1" x14ac:dyDescent="0.2">
      <c r="AU895" s="81"/>
      <c r="AV895" s="81"/>
    </row>
    <row r="896" spans="47:48" hidden="1" x14ac:dyDescent="0.2">
      <c r="AU896" s="81"/>
      <c r="AV896" s="81"/>
    </row>
    <row r="897" spans="47:48" hidden="1" x14ac:dyDescent="0.2">
      <c r="AU897" s="81"/>
      <c r="AV897" s="81"/>
    </row>
    <row r="898" spans="47:48" hidden="1" x14ac:dyDescent="0.2">
      <c r="AU898" s="81"/>
      <c r="AV898" s="81"/>
    </row>
    <row r="899" spans="47:48" hidden="1" x14ac:dyDescent="0.2">
      <c r="AU899" s="81"/>
      <c r="AV899" s="81"/>
    </row>
    <row r="900" spans="47:48" hidden="1" x14ac:dyDescent="0.2">
      <c r="AU900" s="81"/>
      <c r="AV900" s="81"/>
    </row>
    <row r="901" spans="47:48" hidden="1" x14ac:dyDescent="0.2">
      <c r="AU901" s="81"/>
      <c r="AV901" s="81"/>
    </row>
    <row r="902" spans="47:48" hidden="1" x14ac:dyDescent="0.2">
      <c r="AU902" s="81"/>
      <c r="AV902" s="81"/>
    </row>
    <row r="903" spans="47:48" hidden="1" x14ac:dyDescent="0.2">
      <c r="AU903" s="81"/>
      <c r="AV903" s="81"/>
    </row>
    <row r="904" spans="47:48" hidden="1" x14ac:dyDescent="0.2">
      <c r="AU904" s="81"/>
      <c r="AV904" s="81"/>
    </row>
    <row r="905" spans="47:48" hidden="1" x14ac:dyDescent="0.2">
      <c r="AU905" s="81"/>
      <c r="AV905" s="81"/>
    </row>
    <row r="906" spans="47:48" hidden="1" x14ac:dyDescent="0.2">
      <c r="AU906" s="81"/>
      <c r="AV906" s="81"/>
    </row>
    <row r="907" spans="47:48" hidden="1" x14ac:dyDescent="0.2">
      <c r="AU907" s="81"/>
      <c r="AV907" s="81"/>
    </row>
    <row r="908" spans="47:48" hidden="1" x14ac:dyDescent="0.2">
      <c r="AU908" s="81"/>
      <c r="AV908" s="81"/>
    </row>
    <row r="909" spans="47:48" hidden="1" x14ac:dyDescent="0.2">
      <c r="AU909" s="81"/>
      <c r="AV909" s="81"/>
    </row>
    <row r="910" spans="47:48" hidden="1" x14ac:dyDescent="0.2">
      <c r="AU910" s="81"/>
      <c r="AV910" s="81"/>
    </row>
    <row r="911" spans="47:48" hidden="1" x14ac:dyDescent="0.2">
      <c r="AU911" s="81"/>
      <c r="AV911" s="81"/>
    </row>
    <row r="912" spans="47:48" hidden="1" x14ac:dyDescent="0.2">
      <c r="AU912" s="81"/>
      <c r="AV912" s="81"/>
    </row>
    <row r="913" spans="47:48" hidden="1" x14ac:dyDescent="0.2">
      <c r="AU913" s="81"/>
      <c r="AV913" s="81"/>
    </row>
    <row r="914" spans="47:48" hidden="1" x14ac:dyDescent="0.2">
      <c r="AU914" s="81"/>
      <c r="AV914" s="81"/>
    </row>
    <row r="915" spans="47:48" hidden="1" x14ac:dyDescent="0.2">
      <c r="AU915" s="81"/>
      <c r="AV915" s="81"/>
    </row>
    <row r="916" spans="47:48" hidden="1" x14ac:dyDescent="0.2">
      <c r="AU916" s="81"/>
      <c r="AV916" s="81"/>
    </row>
    <row r="917" spans="47:48" hidden="1" x14ac:dyDescent="0.2">
      <c r="AU917" s="81"/>
      <c r="AV917" s="81"/>
    </row>
    <row r="918" spans="47:48" hidden="1" x14ac:dyDescent="0.2">
      <c r="AU918" s="81"/>
      <c r="AV918" s="81"/>
    </row>
    <row r="919" spans="47:48" hidden="1" x14ac:dyDescent="0.2">
      <c r="AU919" s="81"/>
      <c r="AV919" s="81"/>
    </row>
    <row r="920" spans="47:48" hidden="1" x14ac:dyDescent="0.2">
      <c r="AU920" s="81"/>
      <c r="AV920" s="81"/>
    </row>
    <row r="921" spans="47:48" hidden="1" x14ac:dyDescent="0.2">
      <c r="AU921" s="81"/>
      <c r="AV921" s="81"/>
    </row>
    <row r="922" spans="47:48" hidden="1" x14ac:dyDescent="0.2">
      <c r="AU922" s="81"/>
      <c r="AV922" s="81"/>
    </row>
    <row r="923" spans="47:48" hidden="1" x14ac:dyDescent="0.2">
      <c r="AU923" s="81"/>
      <c r="AV923" s="81"/>
    </row>
    <row r="924" spans="47:48" hidden="1" x14ac:dyDescent="0.2">
      <c r="AU924" s="81"/>
      <c r="AV924" s="81"/>
    </row>
    <row r="925" spans="47:48" hidden="1" x14ac:dyDescent="0.2">
      <c r="AU925" s="81"/>
      <c r="AV925" s="81"/>
    </row>
    <row r="926" spans="47:48" hidden="1" x14ac:dyDescent="0.2">
      <c r="AU926" s="81"/>
      <c r="AV926" s="81"/>
    </row>
    <row r="927" spans="47:48" hidden="1" x14ac:dyDescent="0.2">
      <c r="AU927" s="81"/>
      <c r="AV927" s="81"/>
    </row>
    <row r="928" spans="47:48" hidden="1" x14ac:dyDescent="0.2">
      <c r="AU928" s="81"/>
      <c r="AV928" s="81"/>
    </row>
    <row r="929" spans="47:48" hidden="1" x14ac:dyDescent="0.2">
      <c r="AU929" s="81"/>
      <c r="AV929" s="81"/>
    </row>
    <row r="930" spans="47:48" hidden="1" x14ac:dyDescent="0.2">
      <c r="AU930" s="81"/>
      <c r="AV930" s="81"/>
    </row>
    <row r="931" spans="47:48" hidden="1" x14ac:dyDescent="0.2">
      <c r="AU931" s="81"/>
      <c r="AV931" s="81"/>
    </row>
    <row r="932" spans="47:48" hidden="1" x14ac:dyDescent="0.2">
      <c r="AU932" s="81"/>
      <c r="AV932" s="81"/>
    </row>
    <row r="933" spans="47:48" hidden="1" x14ac:dyDescent="0.2">
      <c r="AU933" s="81"/>
      <c r="AV933" s="81"/>
    </row>
    <row r="934" spans="47:48" hidden="1" x14ac:dyDescent="0.2">
      <c r="AU934" s="81"/>
      <c r="AV934" s="81"/>
    </row>
    <row r="935" spans="47:48" hidden="1" x14ac:dyDescent="0.2">
      <c r="AU935" s="81"/>
      <c r="AV935" s="81"/>
    </row>
    <row r="936" spans="47:48" hidden="1" x14ac:dyDescent="0.2">
      <c r="AU936" s="81"/>
      <c r="AV936" s="81"/>
    </row>
    <row r="937" spans="47:48" hidden="1" x14ac:dyDescent="0.2">
      <c r="AU937" s="81"/>
      <c r="AV937" s="81"/>
    </row>
    <row r="938" spans="47:48" hidden="1" x14ac:dyDescent="0.2">
      <c r="AU938" s="81"/>
      <c r="AV938" s="81"/>
    </row>
    <row r="939" spans="47:48" hidden="1" x14ac:dyDescent="0.2">
      <c r="AU939" s="81"/>
      <c r="AV939" s="81"/>
    </row>
    <row r="940" spans="47:48" hidden="1" x14ac:dyDescent="0.2">
      <c r="AU940" s="81"/>
      <c r="AV940" s="81"/>
    </row>
    <row r="941" spans="47:48" hidden="1" x14ac:dyDescent="0.2">
      <c r="AU941" s="81"/>
      <c r="AV941" s="81"/>
    </row>
    <row r="942" spans="47:48" hidden="1" x14ac:dyDescent="0.2">
      <c r="AU942" s="81"/>
      <c r="AV942" s="81"/>
    </row>
    <row r="943" spans="47:48" hidden="1" x14ac:dyDescent="0.2">
      <c r="AU943" s="81"/>
      <c r="AV943" s="81"/>
    </row>
    <row r="944" spans="47:48" hidden="1" x14ac:dyDescent="0.2">
      <c r="AU944" s="81"/>
      <c r="AV944" s="81"/>
    </row>
    <row r="945" spans="47:48" hidden="1" x14ac:dyDescent="0.2">
      <c r="AU945" s="81"/>
      <c r="AV945" s="81"/>
    </row>
    <row r="946" spans="47:48" hidden="1" x14ac:dyDescent="0.2">
      <c r="AU946" s="81"/>
      <c r="AV946" s="81"/>
    </row>
    <row r="947" spans="47:48" hidden="1" x14ac:dyDescent="0.2">
      <c r="AU947" s="81"/>
      <c r="AV947" s="81"/>
    </row>
    <row r="948" spans="47:48" hidden="1" x14ac:dyDescent="0.2">
      <c r="AU948" s="81"/>
      <c r="AV948" s="81"/>
    </row>
    <row r="949" spans="47:48" hidden="1" x14ac:dyDescent="0.2">
      <c r="AU949" s="81"/>
      <c r="AV949" s="81"/>
    </row>
    <row r="950" spans="47:48" hidden="1" x14ac:dyDescent="0.2">
      <c r="AU950" s="81"/>
      <c r="AV950" s="81"/>
    </row>
    <row r="951" spans="47:48" hidden="1" x14ac:dyDescent="0.2">
      <c r="AU951" s="81"/>
      <c r="AV951" s="81"/>
    </row>
    <row r="952" spans="47:48" hidden="1" x14ac:dyDescent="0.2">
      <c r="AU952" s="81"/>
      <c r="AV952" s="81"/>
    </row>
    <row r="953" spans="47:48" hidden="1" x14ac:dyDescent="0.2">
      <c r="AU953" s="81"/>
      <c r="AV953" s="81"/>
    </row>
    <row r="954" spans="47:48" hidden="1" x14ac:dyDescent="0.2">
      <c r="AU954" s="81"/>
      <c r="AV954" s="81"/>
    </row>
    <row r="955" spans="47:48" hidden="1" x14ac:dyDescent="0.2">
      <c r="AU955" s="81"/>
      <c r="AV955" s="81"/>
    </row>
    <row r="956" spans="47:48" hidden="1" x14ac:dyDescent="0.2">
      <c r="AU956" s="81"/>
      <c r="AV956" s="81"/>
    </row>
    <row r="957" spans="47:48" hidden="1" x14ac:dyDescent="0.2">
      <c r="AU957" s="81"/>
      <c r="AV957" s="81"/>
    </row>
    <row r="958" spans="47:48" hidden="1" x14ac:dyDescent="0.2">
      <c r="AU958" s="81"/>
      <c r="AV958" s="81"/>
    </row>
    <row r="959" spans="47:48" hidden="1" x14ac:dyDescent="0.2">
      <c r="AU959" s="81"/>
      <c r="AV959" s="81"/>
    </row>
    <row r="960" spans="47:48" hidden="1" x14ac:dyDescent="0.2">
      <c r="AU960" s="81"/>
      <c r="AV960" s="81"/>
    </row>
    <row r="961" spans="47:48" hidden="1" x14ac:dyDescent="0.2">
      <c r="AU961" s="81"/>
      <c r="AV961" s="81"/>
    </row>
    <row r="962" spans="47:48" hidden="1" x14ac:dyDescent="0.2">
      <c r="AU962" s="81"/>
      <c r="AV962" s="81"/>
    </row>
    <row r="963" spans="47:48" hidden="1" x14ac:dyDescent="0.2">
      <c r="AU963" s="81"/>
      <c r="AV963" s="81"/>
    </row>
    <row r="964" spans="47:48" hidden="1" x14ac:dyDescent="0.2">
      <c r="AU964" s="81"/>
      <c r="AV964" s="81"/>
    </row>
    <row r="965" spans="47:48" hidden="1" x14ac:dyDescent="0.2">
      <c r="AU965" s="81"/>
      <c r="AV965" s="81"/>
    </row>
    <row r="966" spans="47:48" hidden="1" x14ac:dyDescent="0.2">
      <c r="AU966" s="81"/>
      <c r="AV966" s="81"/>
    </row>
    <row r="967" spans="47:48" hidden="1" x14ac:dyDescent="0.2">
      <c r="AU967" s="81"/>
      <c r="AV967" s="81"/>
    </row>
    <row r="968" spans="47:48" hidden="1" x14ac:dyDescent="0.2">
      <c r="AU968" s="81"/>
      <c r="AV968" s="81"/>
    </row>
    <row r="969" spans="47:48" hidden="1" x14ac:dyDescent="0.2">
      <c r="AU969" s="81"/>
      <c r="AV969" s="81"/>
    </row>
    <row r="970" spans="47:48" hidden="1" x14ac:dyDescent="0.2">
      <c r="AU970" s="81"/>
      <c r="AV970" s="81"/>
    </row>
    <row r="971" spans="47:48" hidden="1" x14ac:dyDescent="0.2">
      <c r="AU971" s="81"/>
      <c r="AV971" s="81"/>
    </row>
    <row r="972" spans="47:48" hidden="1" x14ac:dyDescent="0.2">
      <c r="AU972" s="81"/>
      <c r="AV972" s="81"/>
    </row>
    <row r="973" spans="47:48" hidden="1" x14ac:dyDescent="0.2">
      <c r="AU973" s="81"/>
      <c r="AV973" s="81"/>
    </row>
    <row r="974" spans="47:48" hidden="1" x14ac:dyDescent="0.2">
      <c r="AU974" s="81"/>
      <c r="AV974" s="81"/>
    </row>
    <row r="975" spans="47:48" hidden="1" x14ac:dyDescent="0.2">
      <c r="AU975" s="81"/>
      <c r="AV975" s="81"/>
    </row>
    <row r="976" spans="47:48" hidden="1" x14ac:dyDescent="0.2">
      <c r="AU976" s="81"/>
      <c r="AV976" s="81"/>
    </row>
    <row r="977" spans="47:48" hidden="1" x14ac:dyDescent="0.2">
      <c r="AU977" s="81"/>
      <c r="AV977" s="81"/>
    </row>
    <row r="978" spans="47:48" hidden="1" x14ac:dyDescent="0.2">
      <c r="AU978" s="81"/>
      <c r="AV978" s="81"/>
    </row>
    <row r="979" spans="47:48" hidden="1" x14ac:dyDescent="0.2">
      <c r="AU979" s="81"/>
      <c r="AV979" s="81"/>
    </row>
    <row r="980" spans="47:48" hidden="1" x14ac:dyDescent="0.2">
      <c r="AU980" s="81"/>
      <c r="AV980" s="81"/>
    </row>
    <row r="981" spans="47:48" hidden="1" x14ac:dyDescent="0.2">
      <c r="AU981" s="81"/>
      <c r="AV981" s="81"/>
    </row>
    <row r="982" spans="47:48" hidden="1" x14ac:dyDescent="0.2">
      <c r="AU982" s="81"/>
      <c r="AV982" s="81"/>
    </row>
    <row r="983" spans="47:48" hidden="1" x14ac:dyDescent="0.2">
      <c r="AU983" s="81"/>
      <c r="AV983" s="81"/>
    </row>
    <row r="984" spans="47:48" hidden="1" x14ac:dyDescent="0.2">
      <c r="AU984" s="81"/>
      <c r="AV984" s="81"/>
    </row>
    <row r="985" spans="47:48" hidden="1" x14ac:dyDescent="0.2">
      <c r="AU985" s="81"/>
      <c r="AV985" s="81"/>
    </row>
    <row r="986" spans="47:48" hidden="1" x14ac:dyDescent="0.2">
      <c r="AU986" s="81"/>
      <c r="AV986" s="81"/>
    </row>
    <row r="987" spans="47:48" hidden="1" x14ac:dyDescent="0.2">
      <c r="AU987" s="81"/>
      <c r="AV987" s="81"/>
    </row>
    <row r="988" spans="47:48" hidden="1" x14ac:dyDescent="0.2">
      <c r="AU988" s="81"/>
      <c r="AV988" s="81"/>
    </row>
    <row r="989" spans="47:48" hidden="1" x14ac:dyDescent="0.2">
      <c r="AU989" s="81"/>
      <c r="AV989" s="81"/>
    </row>
    <row r="990" spans="47:48" hidden="1" x14ac:dyDescent="0.2">
      <c r="AU990" s="81"/>
      <c r="AV990" s="81"/>
    </row>
    <row r="991" spans="47:48" hidden="1" x14ac:dyDescent="0.2">
      <c r="AU991" s="81"/>
      <c r="AV991" s="81"/>
    </row>
    <row r="992" spans="47:48" hidden="1" x14ac:dyDescent="0.2">
      <c r="AU992" s="81"/>
      <c r="AV992" s="81"/>
    </row>
    <row r="993" spans="47:48" hidden="1" x14ac:dyDescent="0.2">
      <c r="AU993" s="81"/>
      <c r="AV993" s="81"/>
    </row>
    <row r="994" spans="47:48" hidden="1" x14ac:dyDescent="0.2">
      <c r="AU994" s="81"/>
      <c r="AV994" s="81"/>
    </row>
    <row r="995" spans="47:48" hidden="1" x14ac:dyDescent="0.2">
      <c r="AU995" s="81"/>
      <c r="AV995" s="81"/>
    </row>
    <row r="996" spans="47:48" hidden="1" x14ac:dyDescent="0.2">
      <c r="AU996" s="81"/>
      <c r="AV996" s="81"/>
    </row>
    <row r="997" spans="47:48" hidden="1" x14ac:dyDescent="0.2">
      <c r="AU997" s="81"/>
      <c r="AV997" s="81"/>
    </row>
    <row r="998" spans="47:48" hidden="1" x14ac:dyDescent="0.2">
      <c r="AU998" s="81"/>
      <c r="AV998" s="81"/>
    </row>
    <row r="999" spans="47:48" hidden="1" x14ac:dyDescent="0.2">
      <c r="AU999" s="81"/>
      <c r="AV999" s="81"/>
    </row>
    <row r="1000" spans="47:48" hidden="1" x14ac:dyDescent="0.2">
      <c r="AU1000" s="81"/>
      <c r="AV1000" s="81"/>
    </row>
    <row r="1001" spans="47:48" hidden="1" x14ac:dyDescent="0.2">
      <c r="AU1001" s="81"/>
      <c r="AV1001" s="81"/>
    </row>
    <row r="1002" spans="47:48" hidden="1" x14ac:dyDescent="0.2">
      <c r="AU1002" s="81"/>
      <c r="AV1002" s="81"/>
    </row>
    <row r="1003" spans="47:48" hidden="1" x14ac:dyDescent="0.2">
      <c r="AU1003" s="81"/>
      <c r="AV1003" s="81"/>
    </row>
    <row r="1004" spans="47:48" hidden="1" x14ac:dyDescent="0.2">
      <c r="AU1004" s="81"/>
      <c r="AV1004" s="81"/>
    </row>
    <row r="1005" spans="47:48" hidden="1" x14ac:dyDescent="0.2">
      <c r="AU1005" s="81"/>
      <c r="AV1005" s="81"/>
    </row>
    <row r="1006" spans="47:48" hidden="1" x14ac:dyDescent="0.2">
      <c r="AU1006" s="81"/>
      <c r="AV1006" s="81"/>
    </row>
    <row r="1007" spans="47:48" hidden="1" x14ac:dyDescent="0.2">
      <c r="AU1007" s="81"/>
      <c r="AV1007" s="81"/>
    </row>
    <row r="1008" spans="47:48" hidden="1" x14ac:dyDescent="0.2">
      <c r="AU1008" s="81"/>
      <c r="AV1008" s="81"/>
    </row>
    <row r="1009" spans="47:48" hidden="1" x14ac:dyDescent="0.2">
      <c r="AU1009" s="81"/>
      <c r="AV1009" s="81"/>
    </row>
    <row r="1010" spans="47:48" hidden="1" x14ac:dyDescent="0.2">
      <c r="AU1010" s="81"/>
      <c r="AV1010" s="81"/>
    </row>
    <row r="1011" spans="47:48" hidden="1" x14ac:dyDescent="0.2">
      <c r="AU1011" s="81"/>
      <c r="AV1011" s="81"/>
    </row>
    <row r="1012" spans="47:48" hidden="1" x14ac:dyDescent="0.2">
      <c r="AU1012" s="81"/>
      <c r="AV1012" s="81"/>
    </row>
    <row r="1013" spans="47:48" hidden="1" x14ac:dyDescent="0.2">
      <c r="AU1013" s="81"/>
      <c r="AV1013" s="81"/>
    </row>
    <row r="1014" spans="47:48" hidden="1" x14ac:dyDescent="0.2">
      <c r="AU1014" s="81"/>
      <c r="AV1014" s="81"/>
    </row>
    <row r="1015" spans="47:48" hidden="1" x14ac:dyDescent="0.2">
      <c r="AU1015" s="81"/>
      <c r="AV1015" s="81"/>
    </row>
    <row r="1016" spans="47:48" hidden="1" x14ac:dyDescent="0.2">
      <c r="AU1016" s="81"/>
      <c r="AV1016" s="81"/>
    </row>
    <row r="1017" spans="47:48" hidden="1" x14ac:dyDescent="0.2">
      <c r="AU1017" s="81"/>
      <c r="AV1017" s="81"/>
    </row>
    <row r="1018" spans="47:48" hidden="1" x14ac:dyDescent="0.2">
      <c r="AU1018" s="81"/>
      <c r="AV1018" s="81"/>
    </row>
    <row r="1019" spans="47:48" hidden="1" x14ac:dyDescent="0.2">
      <c r="AU1019" s="81"/>
      <c r="AV1019" s="81"/>
    </row>
    <row r="1020" spans="47:48" hidden="1" x14ac:dyDescent="0.2">
      <c r="AU1020" s="81"/>
      <c r="AV1020" s="81"/>
    </row>
    <row r="1021" spans="47:48" hidden="1" x14ac:dyDescent="0.2">
      <c r="AU1021" s="81"/>
      <c r="AV1021" s="81"/>
    </row>
    <row r="1022" spans="47:48" hidden="1" x14ac:dyDescent="0.2">
      <c r="AU1022" s="81"/>
      <c r="AV1022" s="81"/>
    </row>
    <row r="1023" spans="47:48" hidden="1" x14ac:dyDescent="0.2">
      <c r="AU1023" s="81"/>
      <c r="AV1023" s="81"/>
    </row>
    <row r="1024" spans="47:48" hidden="1" x14ac:dyDescent="0.2">
      <c r="AU1024" s="81"/>
      <c r="AV1024" s="81"/>
    </row>
    <row r="1025" spans="47:48" hidden="1" x14ac:dyDescent="0.2">
      <c r="AU1025" s="81"/>
      <c r="AV1025" s="81"/>
    </row>
    <row r="1026" spans="47:48" hidden="1" x14ac:dyDescent="0.2">
      <c r="AU1026" s="81"/>
      <c r="AV1026" s="81"/>
    </row>
    <row r="1027" spans="47:48" hidden="1" x14ac:dyDescent="0.2">
      <c r="AU1027" s="81"/>
      <c r="AV1027" s="81"/>
    </row>
    <row r="1028" spans="47:48" hidden="1" x14ac:dyDescent="0.2">
      <c r="AU1028" s="81"/>
      <c r="AV1028" s="81"/>
    </row>
    <row r="1029" spans="47:48" hidden="1" x14ac:dyDescent="0.2">
      <c r="AU1029" s="81"/>
      <c r="AV1029" s="81"/>
    </row>
    <row r="1030" spans="47:48" hidden="1" x14ac:dyDescent="0.2">
      <c r="AU1030" s="81"/>
      <c r="AV1030" s="81"/>
    </row>
    <row r="1031" spans="47:48" hidden="1" x14ac:dyDescent="0.2">
      <c r="AU1031" s="81"/>
      <c r="AV1031" s="81"/>
    </row>
    <row r="1032" spans="47:48" hidden="1" x14ac:dyDescent="0.2">
      <c r="AU1032" s="81"/>
      <c r="AV1032" s="81"/>
    </row>
    <row r="1033" spans="47:48" hidden="1" x14ac:dyDescent="0.2">
      <c r="AU1033" s="81"/>
      <c r="AV1033" s="81"/>
    </row>
    <row r="1034" spans="47:48" hidden="1" x14ac:dyDescent="0.2">
      <c r="AU1034" s="81"/>
      <c r="AV1034" s="81"/>
    </row>
    <row r="1035" spans="47:48" hidden="1" x14ac:dyDescent="0.2">
      <c r="AU1035" s="81"/>
      <c r="AV1035" s="81"/>
    </row>
    <row r="1036" spans="47:48" hidden="1" x14ac:dyDescent="0.2">
      <c r="AU1036" s="81"/>
      <c r="AV1036" s="81"/>
    </row>
    <row r="1037" spans="47:48" hidden="1" x14ac:dyDescent="0.2">
      <c r="AU1037" s="81"/>
      <c r="AV1037" s="81"/>
    </row>
    <row r="1038" spans="47:48" hidden="1" x14ac:dyDescent="0.2">
      <c r="AU1038" s="81"/>
      <c r="AV1038" s="81"/>
    </row>
    <row r="1039" spans="47:48" hidden="1" x14ac:dyDescent="0.2">
      <c r="AU1039" s="81"/>
      <c r="AV1039" s="81"/>
    </row>
    <row r="1040" spans="47:48" hidden="1" x14ac:dyDescent="0.2">
      <c r="AU1040" s="81"/>
      <c r="AV1040" s="81"/>
    </row>
    <row r="1041" spans="47:48" hidden="1" x14ac:dyDescent="0.2">
      <c r="AU1041" s="81"/>
      <c r="AV1041" s="81"/>
    </row>
    <row r="1042" spans="47:48" hidden="1" x14ac:dyDescent="0.2">
      <c r="AU1042" s="81"/>
      <c r="AV1042" s="81"/>
    </row>
    <row r="1043" spans="47:48" hidden="1" x14ac:dyDescent="0.2">
      <c r="AU1043" s="81"/>
      <c r="AV1043" s="81"/>
    </row>
    <row r="1044" spans="47:48" hidden="1" x14ac:dyDescent="0.2">
      <c r="AU1044" s="81"/>
      <c r="AV1044" s="81"/>
    </row>
    <row r="1045" spans="47:48" hidden="1" x14ac:dyDescent="0.2">
      <c r="AU1045" s="81"/>
      <c r="AV1045" s="81"/>
    </row>
    <row r="1046" spans="47:48" hidden="1" x14ac:dyDescent="0.2">
      <c r="AU1046" s="81"/>
      <c r="AV1046" s="81"/>
    </row>
    <row r="1047" spans="47:48" hidden="1" x14ac:dyDescent="0.2">
      <c r="AU1047" s="81"/>
      <c r="AV1047" s="81"/>
    </row>
    <row r="1048" spans="47:48" hidden="1" x14ac:dyDescent="0.2">
      <c r="AU1048" s="81"/>
      <c r="AV1048" s="81"/>
    </row>
    <row r="1049" spans="47:48" hidden="1" x14ac:dyDescent="0.2">
      <c r="AU1049" s="81"/>
      <c r="AV1049" s="81"/>
    </row>
    <row r="1050" spans="47:48" hidden="1" x14ac:dyDescent="0.2">
      <c r="AU1050" s="81"/>
      <c r="AV1050" s="81"/>
    </row>
    <row r="1051" spans="47:48" hidden="1" x14ac:dyDescent="0.2">
      <c r="AU1051" s="81"/>
      <c r="AV1051" s="81"/>
    </row>
    <row r="1052" spans="47:48" hidden="1" x14ac:dyDescent="0.2">
      <c r="AU1052" s="81"/>
      <c r="AV1052" s="81"/>
    </row>
    <row r="1053" spans="47:48" hidden="1" x14ac:dyDescent="0.2">
      <c r="AU1053" s="81"/>
      <c r="AV1053" s="81"/>
    </row>
    <row r="1054" spans="47:48" hidden="1" x14ac:dyDescent="0.2">
      <c r="AU1054" s="81"/>
      <c r="AV1054" s="81"/>
    </row>
    <row r="1055" spans="47:48" hidden="1" x14ac:dyDescent="0.2">
      <c r="AU1055" s="81"/>
      <c r="AV1055" s="81"/>
    </row>
    <row r="1056" spans="47:48" hidden="1" x14ac:dyDescent="0.2">
      <c r="AU1056" s="81"/>
      <c r="AV1056" s="81"/>
    </row>
    <row r="1057" spans="47:48" hidden="1" x14ac:dyDescent="0.2">
      <c r="AU1057" s="81"/>
      <c r="AV1057" s="81"/>
    </row>
    <row r="1058" spans="47:48" hidden="1" x14ac:dyDescent="0.2">
      <c r="AU1058" s="81"/>
      <c r="AV1058" s="81"/>
    </row>
    <row r="1059" spans="47:48" hidden="1" x14ac:dyDescent="0.2">
      <c r="AU1059" s="81"/>
      <c r="AV1059" s="81"/>
    </row>
    <row r="1060" spans="47:48" hidden="1" x14ac:dyDescent="0.2">
      <c r="AU1060" s="81"/>
      <c r="AV1060" s="81"/>
    </row>
    <row r="1061" spans="47:48" hidden="1" x14ac:dyDescent="0.2">
      <c r="AU1061" s="81"/>
      <c r="AV1061" s="81"/>
    </row>
    <row r="1062" spans="47:48" hidden="1" x14ac:dyDescent="0.2">
      <c r="AU1062" s="81"/>
      <c r="AV1062" s="81"/>
    </row>
    <row r="1063" spans="47:48" hidden="1" x14ac:dyDescent="0.2">
      <c r="AU1063" s="81"/>
      <c r="AV1063" s="81"/>
    </row>
    <row r="1064" spans="47:48" hidden="1" x14ac:dyDescent="0.2">
      <c r="AU1064" s="81"/>
      <c r="AV1064" s="81"/>
    </row>
    <row r="1065" spans="47:48" hidden="1" x14ac:dyDescent="0.2">
      <c r="AU1065" s="81"/>
      <c r="AV1065" s="81"/>
    </row>
    <row r="1066" spans="47:48" hidden="1" x14ac:dyDescent="0.2">
      <c r="AU1066" s="81"/>
      <c r="AV1066" s="81"/>
    </row>
    <row r="1067" spans="47:48" hidden="1" x14ac:dyDescent="0.2">
      <c r="AU1067" s="81"/>
      <c r="AV1067" s="81"/>
    </row>
    <row r="1068" spans="47:48" hidden="1" x14ac:dyDescent="0.2">
      <c r="AU1068" s="81"/>
      <c r="AV1068" s="81"/>
    </row>
    <row r="1069" spans="47:48" hidden="1" x14ac:dyDescent="0.2">
      <c r="AU1069" s="81"/>
      <c r="AV1069" s="81"/>
    </row>
    <row r="1070" spans="47:48" hidden="1" x14ac:dyDescent="0.2">
      <c r="AU1070" s="81"/>
      <c r="AV1070" s="81"/>
    </row>
    <row r="1071" spans="47:48" hidden="1" x14ac:dyDescent="0.2">
      <c r="AU1071" s="81"/>
      <c r="AV1071" s="81"/>
    </row>
    <row r="1072" spans="47:48" hidden="1" x14ac:dyDescent="0.2">
      <c r="AU1072" s="81"/>
      <c r="AV1072" s="81"/>
    </row>
    <row r="1073" spans="47:48" hidden="1" x14ac:dyDescent="0.2">
      <c r="AU1073" s="81"/>
      <c r="AV1073" s="81"/>
    </row>
    <row r="1074" spans="47:48" hidden="1" x14ac:dyDescent="0.2">
      <c r="AU1074" s="81"/>
      <c r="AV1074" s="81"/>
    </row>
    <row r="1075" spans="47:48" hidden="1" x14ac:dyDescent="0.2">
      <c r="AU1075" s="81"/>
      <c r="AV1075" s="81"/>
    </row>
    <row r="1076" spans="47:48" hidden="1" x14ac:dyDescent="0.2">
      <c r="AU1076" s="81"/>
      <c r="AV1076" s="81"/>
    </row>
    <row r="1077" spans="47:48" hidden="1" x14ac:dyDescent="0.2">
      <c r="AU1077" s="81"/>
      <c r="AV1077" s="81"/>
    </row>
    <row r="1078" spans="47:48" hidden="1" x14ac:dyDescent="0.2">
      <c r="AU1078" s="81"/>
      <c r="AV1078" s="81"/>
    </row>
    <row r="1079" spans="47:48" hidden="1" x14ac:dyDescent="0.2">
      <c r="AU1079" s="81"/>
      <c r="AV1079" s="81"/>
    </row>
    <row r="1080" spans="47:48" hidden="1" x14ac:dyDescent="0.2">
      <c r="AU1080" s="81"/>
      <c r="AV1080" s="81"/>
    </row>
    <row r="1081" spans="47:48" hidden="1" x14ac:dyDescent="0.2">
      <c r="AU1081" s="81"/>
      <c r="AV1081" s="81"/>
    </row>
    <row r="1082" spans="47:48" hidden="1" x14ac:dyDescent="0.2">
      <c r="AU1082" s="81"/>
      <c r="AV1082" s="81"/>
    </row>
    <row r="1083" spans="47:48" hidden="1" x14ac:dyDescent="0.2">
      <c r="AU1083" s="81"/>
      <c r="AV1083" s="81"/>
    </row>
    <row r="1084" spans="47:48" hidden="1" x14ac:dyDescent="0.2">
      <c r="AU1084" s="81"/>
      <c r="AV1084" s="81"/>
    </row>
    <row r="1085" spans="47:48" hidden="1" x14ac:dyDescent="0.2">
      <c r="AU1085" s="81"/>
      <c r="AV1085" s="81"/>
    </row>
    <row r="1086" spans="47:48" hidden="1" x14ac:dyDescent="0.2">
      <c r="AU1086" s="81"/>
      <c r="AV1086" s="81"/>
    </row>
    <row r="1087" spans="47:48" hidden="1" x14ac:dyDescent="0.2">
      <c r="AU1087" s="81"/>
      <c r="AV1087" s="81"/>
    </row>
    <row r="1088" spans="47:48" hidden="1" x14ac:dyDescent="0.2">
      <c r="AU1088" s="81"/>
      <c r="AV1088" s="81"/>
    </row>
    <row r="1089" spans="47:48" hidden="1" x14ac:dyDescent="0.2">
      <c r="AU1089" s="81"/>
      <c r="AV1089" s="81"/>
    </row>
    <row r="1090" spans="47:48" hidden="1" x14ac:dyDescent="0.2">
      <c r="AU1090" s="81"/>
      <c r="AV1090" s="81"/>
    </row>
    <row r="1091" spans="47:48" hidden="1" x14ac:dyDescent="0.2">
      <c r="AU1091" s="81"/>
      <c r="AV1091" s="81"/>
    </row>
    <row r="1092" spans="47:48" hidden="1" x14ac:dyDescent="0.2">
      <c r="AU1092" s="81"/>
      <c r="AV1092" s="81"/>
    </row>
    <row r="1093" spans="47:48" hidden="1" x14ac:dyDescent="0.2">
      <c r="AU1093" s="81"/>
      <c r="AV1093" s="81"/>
    </row>
    <row r="1094" spans="47:48" hidden="1" x14ac:dyDescent="0.2">
      <c r="AU1094" s="81"/>
      <c r="AV1094" s="81"/>
    </row>
    <row r="1095" spans="47:48" hidden="1" x14ac:dyDescent="0.2">
      <c r="AU1095" s="81"/>
      <c r="AV1095" s="81"/>
    </row>
    <row r="1096" spans="47:48" hidden="1" x14ac:dyDescent="0.2">
      <c r="AU1096" s="81"/>
      <c r="AV1096" s="81"/>
    </row>
    <row r="1097" spans="47:48" hidden="1" x14ac:dyDescent="0.2">
      <c r="AU1097" s="81"/>
      <c r="AV1097" s="81"/>
    </row>
    <row r="1098" spans="47:48" hidden="1" x14ac:dyDescent="0.2">
      <c r="AU1098" s="81"/>
      <c r="AV1098" s="81"/>
    </row>
    <row r="1099" spans="47:48" hidden="1" x14ac:dyDescent="0.2">
      <c r="AU1099" s="81"/>
      <c r="AV1099" s="81"/>
    </row>
    <row r="1100" spans="47:48" hidden="1" x14ac:dyDescent="0.2">
      <c r="AU1100" s="81"/>
      <c r="AV1100" s="81"/>
    </row>
    <row r="1101" spans="47:48" hidden="1" x14ac:dyDescent="0.2">
      <c r="AU1101" s="81"/>
      <c r="AV1101" s="81"/>
    </row>
    <row r="1102" spans="47:48" hidden="1" x14ac:dyDescent="0.2">
      <c r="AU1102" s="81"/>
      <c r="AV1102" s="81"/>
    </row>
    <row r="1103" spans="47:48" hidden="1" x14ac:dyDescent="0.2">
      <c r="AU1103" s="81"/>
      <c r="AV1103" s="81"/>
    </row>
    <row r="1104" spans="47:48" hidden="1" x14ac:dyDescent="0.2">
      <c r="AU1104" s="81"/>
      <c r="AV1104" s="81"/>
    </row>
    <row r="1105" spans="47:48" hidden="1" x14ac:dyDescent="0.2">
      <c r="AU1105" s="81"/>
      <c r="AV1105" s="81"/>
    </row>
    <row r="1106" spans="47:48" hidden="1" x14ac:dyDescent="0.2">
      <c r="AU1106" s="81"/>
      <c r="AV1106" s="81"/>
    </row>
    <row r="1107" spans="47:48" hidden="1" x14ac:dyDescent="0.2">
      <c r="AU1107" s="81"/>
      <c r="AV1107" s="81"/>
    </row>
    <row r="1108" spans="47:48" hidden="1" x14ac:dyDescent="0.2">
      <c r="AU1108" s="81"/>
      <c r="AV1108" s="81"/>
    </row>
    <row r="1109" spans="47:48" hidden="1" x14ac:dyDescent="0.2">
      <c r="AU1109" s="81"/>
      <c r="AV1109" s="81"/>
    </row>
    <row r="1110" spans="47:48" hidden="1" x14ac:dyDescent="0.2">
      <c r="AU1110" s="81"/>
      <c r="AV1110" s="81"/>
    </row>
    <row r="1111" spans="47:48" hidden="1" x14ac:dyDescent="0.2">
      <c r="AU1111" s="81"/>
      <c r="AV1111" s="81"/>
    </row>
    <row r="1112" spans="47:48" hidden="1" x14ac:dyDescent="0.2">
      <c r="AU1112" s="81"/>
      <c r="AV1112" s="81"/>
    </row>
    <row r="1113" spans="47:48" hidden="1" x14ac:dyDescent="0.2">
      <c r="AU1113" s="81"/>
      <c r="AV1113" s="81"/>
    </row>
    <row r="1114" spans="47:48" hidden="1" x14ac:dyDescent="0.2">
      <c r="AU1114" s="81"/>
      <c r="AV1114" s="81"/>
    </row>
    <row r="1115" spans="47:48" hidden="1" x14ac:dyDescent="0.2">
      <c r="AU1115" s="81"/>
      <c r="AV1115" s="81"/>
    </row>
    <row r="1116" spans="47:48" hidden="1" x14ac:dyDescent="0.2">
      <c r="AU1116" s="81"/>
      <c r="AV1116" s="81"/>
    </row>
    <row r="1117" spans="47:48" hidden="1" x14ac:dyDescent="0.2">
      <c r="AU1117" s="81"/>
      <c r="AV1117" s="81"/>
    </row>
    <row r="1118" spans="47:48" hidden="1" x14ac:dyDescent="0.2">
      <c r="AU1118" s="81"/>
      <c r="AV1118" s="81"/>
    </row>
    <row r="1119" spans="47:48" hidden="1" x14ac:dyDescent="0.2">
      <c r="AU1119" s="81"/>
      <c r="AV1119" s="81"/>
    </row>
    <row r="1120" spans="47:48" hidden="1" x14ac:dyDescent="0.2">
      <c r="AU1120" s="81"/>
      <c r="AV1120" s="81"/>
    </row>
    <row r="1121" spans="47:48" hidden="1" x14ac:dyDescent="0.2">
      <c r="AU1121" s="81"/>
      <c r="AV1121" s="81"/>
    </row>
    <row r="1122" spans="47:48" hidden="1" x14ac:dyDescent="0.2">
      <c r="AU1122" s="81"/>
      <c r="AV1122" s="81"/>
    </row>
    <row r="1123" spans="47:48" hidden="1" x14ac:dyDescent="0.2">
      <c r="AU1123" s="81"/>
      <c r="AV1123" s="81"/>
    </row>
    <row r="1124" spans="47:48" hidden="1" x14ac:dyDescent="0.2">
      <c r="AU1124" s="81"/>
      <c r="AV1124" s="81"/>
    </row>
    <row r="1125" spans="47:48" hidden="1" x14ac:dyDescent="0.2">
      <c r="AU1125" s="81"/>
      <c r="AV1125" s="81"/>
    </row>
    <row r="1126" spans="47:48" hidden="1" x14ac:dyDescent="0.2">
      <c r="AU1126" s="81"/>
      <c r="AV1126" s="81"/>
    </row>
    <row r="1127" spans="47:48" hidden="1" x14ac:dyDescent="0.2">
      <c r="AU1127" s="81"/>
      <c r="AV1127" s="81"/>
    </row>
    <row r="1128" spans="47:48" hidden="1" x14ac:dyDescent="0.2">
      <c r="AU1128" s="81"/>
      <c r="AV1128" s="81"/>
    </row>
    <row r="1129" spans="47:48" hidden="1" x14ac:dyDescent="0.2">
      <c r="AU1129" s="81"/>
      <c r="AV1129" s="81"/>
    </row>
    <row r="1130" spans="47:48" hidden="1" x14ac:dyDescent="0.2">
      <c r="AU1130" s="81"/>
      <c r="AV1130" s="81"/>
    </row>
    <row r="1131" spans="47:48" hidden="1" x14ac:dyDescent="0.2">
      <c r="AU1131" s="81"/>
      <c r="AV1131" s="81"/>
    </row>
    <row r="1132" spans="47:48" hidden="1" x14ac:dyDescent="0.2">
      <c r="AU1132" s="81"/>
      <c r="AV1132" s="81"/>
    </row>
    <row r="1133" spans="47:48" hidden="1" x14ac:dyDescent="0.2">
      <c r="AU1133" s="81"/>
      <c r="AV1133" s="81"/>
    </row>
    <row r="1134" spans="47:48" hidden="1" x14ac:dyDescent="0.2">
      <c r="AU1134" s="81"/>
      <c r="AV1134" s="81"/>
    </row>
    <row r="1135" spans="47:48" hidden="1" x14ac:dyDescent="0.2">
      <c r="AU1135" s="81"/>
      <c r="AV1135" s="81"/>
    </row>
    <row r="1136" spans="47:48" hidden="1" x14ac:dyDescent="0.2">
      <c r="AU1136" s="81"/>
      <c r="AV1136" s="81"/>
    </row>
    <row r="1137" spans="47:48" hidden="1" x14ac:dyDescent="0.2">
      <c r="AU1137" s="81"/>
      <c r="AV1137" s="81"/>
    </row>
    <row r="1138" spans="47:48" hidden="1" x14ac:dyDescent="0.2">
      <c r="AU1138" s="81"/>
      <c r="AV1138" s="81"/>
    </row>
    <row r="1139" spans="47:48" hidden="1" x14ac:dyDescent="0.2">
      <c r="AU1139" s="81"/>
      <c r="AV1139" s="81"/>
    </row>
    <row r="1140" spans="47:48" hidden="1" x14ac:dyDescent="0.2">
      <c r="AU1140" s="81"/>
      <c r="AV1140" s="81"/>
    </row>
    <row r="1141" spans="47:48" hidden="1" x14ac:dyDescent="0.2">
      <c r="AU1141" s="81"/>
      <c r="AV1141" s="81"/>
    </row>
    <row r="1142" spans="47:48" hidden="1" x14ac:dyDescent="0.2">
      <c r="AU1142" s="81"/>
      <c r="AV1142" s="81"/>
    </row>
    <row r="1143" spans="47:48" hidden="1" x14ac:dyDescent="0.2">
      <c r="AU1143" s="81"/>
      <c r="AV1143" s="81"/>
    </row>
    <row r="1144" spans="47:48" hidden="1" x14ac:dyDescent="0.2">
      <c r="AU1144" s="81"/>
      <c r="AV1144" s="81"/>
    </row>
    <row r="1145" spans="47:48" hidden="1" x14ac:dyDescent="0.2">
      <c r="AU1145" s="81"/>
      <c r="AV1145" s="81"/>
    </row>
    <row r="1146" spans="47:48" hidden="1" x14ac:dyDescent="0.2">
      <c r="AU1146" s="81"/>
      <c r="AV1146" s="81"/>
    </row>
    <row r="1147" spans="47:48" hidden="1" x14ac:dyDescent="0.2">
      <c r="AU1147" s="81"/>
      <c r="AV1147" s="81"/>
    </row>
    <row r="1148" spans="47:48" hidden="1" x14ac:dyDescent="0.2">
      <c r="AU1148" s="81"/>
      <c r="AV1148" s="81"/>
    </row>
    <row r="1149" spans="47:48" hidden="1" x14ac:dyDescent="0.2">
      <c r="AU1149" s="81"/>
      <c r="AV1149" s="81"/>
    </row>
    <row r="1150" spans="47:48" hidden="1" x14ac:dyDescent="0.2">
      <c r="AU1150" s="81"/>
      <c r="AV1150" s="81"/>
    </row>
    <row r="1151" spans="47:48" hidden="1" x14ac:dyDescent="0.2">
      <c r="AU1151" s="81"/>
      <c r="AV1151" s="81"/>
    </row>
    <row r="1152" spans="47:48" hidden="1" x14ac:dyDescent="0.2">
      <c r="AU1152" s="81"/>
      <c r="AV1152" s="81"/>
    </row>
    <row r="1153" spans="47:48" hidden="1" x14ac:dyDescent="0.2">
      <c r="AU1153" s="81"/>
      <c r="AV1153" s="81"/>
    </row>
    <row r="1154" spans="47:48" hidden="1" x14ac:dyDescent="0.2">
      <c r="AU1154" s="81"/>
      <c r="AV1154" s="81"/>
    </row>
    <row r="1155" spans="47:48" hidden="1" x14ac:dyDescent="0.2">
      <c r="AU1155" s="81"/>
      <c r="AV1155" s="81"/>
    </row>
    <row r="1156" spans="47:48" hidden="1" x14ac:dyDescent="0.2">
      <c r="AU1156" s="81"/>
      <c r="AV1156" s="81"/>
    </row>
    <row r="1157" spans="47:48" hidden="1" x14ac:dyDescent="0.2">
      <c r="AU1157" s="81"/>
      <c r="AV1157" s="81"/>
    </row>
    <row r="1158" spans="47:48" hidden="1" x14ac:dyDescent="0.2">
      <c r="AU1158" s="81"/>
      <c r="AV1158" s="81"/>
    </row>
    <row r="1159" spans="47:48" hidden="1" x14ac:dyDescent="0.2">
      <c r="AU1159" s="81"/>
      <c r="AV1159" s="81"/>
    </row>
    <row r="1160" spans="47:48" hidden="1" x14ac:dyDescent="0.2">
      <c r="AU1160" s="81"/>
      <c r="AV1160" s="81"/>
    </row>
    <row r="1161" spans="47:48" hidden="1" x14ac:dyDescent="0.2">
      <c r="AU1161" s="81"/>
      <c r="AV1161" s="81"/>
    </row>
    <row r="1162" spans="47:48" hidden="1" x14ac:dyDescent="0.2">
      <c r="AU1162" s="81"/>
      <c r="AV1162" s="81"/>
    </row>
    <row r="1163" spans="47:48" hidden="1" x14ac:dyDescent="0.2">
      <c r="AU1163" s="81"/>
      <c r="AV1163" s="81"/>
    </row>
    <row r="1164" spans="47:48" hidden="1" x14ac:dyDescent="0.2">
      <c r="AU1164" s="81"/>
      <c r="AV1164" s="81"/>
    </row>
    <row r="1165" spans="47:48" hidden="1" x14ac:dyDescent="0.2">
      <c r="AU1165" s="81"/>
      <c r="AV1165" s="81"/>
    </row>
    <row r="1166" spans="47:48" hidden="1" x14ac:dyDescent="0.2">
      <c r="AU1166" s="81"/>
      <c r="AV1166" s="81"/>
    </row>
    <row r="1167" spans="47:48" hidden="1" x14ac:dyDescent="0.2">
      <c r="AU1167" s="81"/>
      <c r="AV1167" s="81"/>
    </row>
    <row r="1168" spans="47:48" hidden="1" x14ac:dyDescent="0.2">
      <c r="AU1168" s="81"/>
      <c r="AV1168" s="81"/>
    </row>
    <row r="1169" spans="47:48" hidden="1" x14ac:dyDescent="0.2">
      <c r="AU1169" s="81"/>
      <c r="AV1169" s="81"/>
    </row>
    <row r="1170" spans="47:48" hidden="1" x14ac:dyDescent="0.2">
      <c r="AU1170" s="81"/>
      <c r="AV1170" s="81"/>
    </row>
  </sheetData>
  <sheetProtection algorithmName="SHA-512" hashValue="AcFYFkEvtFRBtuVZxBqpmLPwzCSN5bMX2hunPoa540heSwM1FYWJXkPe0KJA1UBm7p95dO5PgAvMMxMcnDN9Kw==" saltValue="BBiIezYRVK0gPzd7FLpP5Q==" spinCount="100000" sheet="1" objects="1" scenarios="1"/>
  <mergeCells count="83">
    <mergeCell ref="A1:AD1"/>
    <mergeCell ref="A2:AD2"/>
    <mergeCell ref="AL54:AT54"/>
    <mergeCell ref="H55:I55"/>
    <mergeCell ref="S55:T55"/>
    <mergeCell ref="AD55:AE55"/>
    <mergeCell ref="C47:J47"/>
    <mergeCell ref="N47:U47"/>
    <mergeCell ref="Y47:AF47"/>
    <mergeCell ref="AL47:AT47"/>
    <mergeCell ref="H48:I48"/>
    <mergeCell ref="S48:T48"/>
    <mergeCell ref="AD48:AE48"/>
    <mergeCell ref="AL40:AT40"/>
    <mergeCell ref="H41:I41"/>
    <mergeCell ref="S41:T41"/>
    <mergeCell ref="H56:I56"/>
    <mergeCell ref="S56:T56"/>
    <mergeCell ref="AD56:AE56"/>
    <mergeCell ref="H49:I49"/>
    <mergeCell ref="S49:T49"/>
    <mergeCell ref="AD49:AE49"/>
    <mergeCell ref="C54:J54"/>
    <mergeCell ref="N54:U54"/>
    <mergeCell ref="Y54:AF54"/>
    <mergeCell ref="AD41:AE41"/>
    <mergeCell ref="H42:I42"/>
    <mergeCell ref="S42:T42"/>
    <mergeCell ref="AD42:AE42"/>
    <mergeCell ref="H35:I35"/>
    <mergeCell ref="S35:T35"/>
    <mergeCell ref="AD35:AE35"/>
    <mergeCell ref="C40:J40"/>
    <mergeCell ref="N40:U40"/>
    <mergeCell ref="Y40:AF40"/>
    <mergeCell ref="C33:J33"/>
    <mergeCell ref="N33:U33"/>
    <mergeCell ref="Y33:AF33"/>
    <mergeCell ref="AL33:AT33"/>
    <mergeCell ref="H34:I34"/>
    <mergeCell ref="S34:T34"/>
    <mergeCell ref="AD34:AE34"/>
    <mergeCell ref="AL26:AT26"/>
    <mergeCell ref="H27:I27"/>
    <mergeCell ref="S27:T27"/>
    <mergeCell ref="AD27:AE27"/>
    <mergeCell ref="H28:I28"/>
    <mergeCell ref="S28:T28"/>
    <mergeCell ref="AD28:AE28"/>
    <mergeCell ref="H21:I21"/>
    <mergeCell ref="S21:T21"/>
    <mergeCell ref="AD21:AE21"/>
    <mergeCell ref="C26:J26"/>
    <mergeCell ref="N26:U26"/>
    <mergeCell ref="Y26:AF26"/>
    <mergeCell ref="C19:J19"/>
    <mergeCell ref="N19:U19"/>
    <mergeCell ref="Y19:AF19"/>
    <mergeCell ref="AL19:AT19"/>
    <mergeCell ref="H20:I20"/>
    <mergeCell ref="S20:T20"/>
    <mergeCell ref="AD20:AE20"/>
    <mergeCell ref="AL12:AT12"/>
    <mergeCell ref="H13:I13"/>
    <mergeCell ref="S13:T13"/>
    <mergeCell ref="AD13:AE13"/>
    <mergeCell ref="H14:I14"/>
    <mergeCell ref="S14:T14"/>
    <mergeCell ref="AD14:AE14"/>
    <mergeCell ref="H7:I7"/>
    <mergeCell ref="S7:T7"/>
    <mergeCell ref="AD7:AE7"/>
    <mergeCell ref="C12:J12"/>
    <mergeCell ref="N12:U12"/>
    <mergeCell ref="Y12:AF12"/>
    <mergeCell ref="H6:I6"/>
    <mergeCell ref="S6:T6"/>
    <mergeCell ref="AD6:AE6"/>
    <mergeCell ref="AK3:AT3"/>
    <mergeCell ref="C5:J5"/>
    <mergeCell ref="N5:U5"/>
    <mergeCell ref="Y5:AF5"/>
    <mergeCell ref="AL5:AT5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1"/>
  <sheetViews>
    <sheetView showGridLines="0" zoomScaleNormal="100" workbookViewId="0">
      <selection activeCell="A3" sqref="A3:J4"/>
    </sheetView>
  </sheetViews>
  <sheetFormatPr defaultColWidth="0" defaultRowHeight="15" zeroHeight="1" x14ac:dyDescent="0.25"/>
  <cols>
    <col min="1" max="1" width="0.85546875" style="77" customWidth="1"/>
    <col min="2" max="2" width="20.7109375" style="77" customWidth="1"/>
    <col min="3" max="3" width="4.7109375" style="138" customWidth="1"/>
    <col min="4" max="4" width="0.85546875" style="77" customWidth="1"/>
    <col min="5" max="5" width="20.7109375" style="77" customWidth="1"/>
    <col min="6" max="6" width="4.7109375" style="138" customWidth="1"/>
    <col min="7" max="7" width="0.85546875" style="77" customWidth="1"/>
    <col min="8" max="8" width="20.7109375" style="77" customWidth="1"/>
    <col min="9" max="9" width="4.7109375" style="77" customWidth="1"/>
    <col min="10" max="10" width="0.5703125" style="77" customWidth="1"/>
    <col min="11" max="11" width="5.85546875" style="77" customWidth="1"/>
    <col min="12" max="12" width="0.85546875" style="77" customWidth="1"/>
    <col min="13" max="13" width="25.7109375" style="137" customWidth="1"/>
    <col min="14" max="14" width="9.140625" style="137" customWidth="1"/>
    <col min="15" max="15" width="0.85546875" style="77" customWidth="1"/>
    <col min="16" max="16" width="25.7109375" style="137" customWidth="1"/>
    <col min="17" max="17" width="9.140625" style="137" customWidth="1"/>
    <col min="18" max="18" width="0.5703125" style="77" customWidth="1"/>
    <col min="19" max="19" width="9.140625" style="77" customWidth="1"/>
    <col min="20" max="16384" width="9.140625" style="77" hidden="1"/>
  </cols>
  <sheetData>
    <row r="1" spans="1:30" s="3" customFormat="1" ht="34.5" customHeight="1" x14ac:dyDescent="0.2">
      <c r="A1" s="166" t="s">
        <v>13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</row>
    <row r="2" spans="1:30" s="38" customFormat="1" ht="16.5" x14ac:dyDescent="0.2">
      <c r="A2" s="146" t="s">
        <v>216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</row>
    <row r="3" spans="1:30" ht="17.25" customHeight="1" x14ac:dyDescent="0.2">
      <c r="A3" s="168" t="s">
        <v>103</v>
      </c>
      <c r="B3" s="168"/>
      <c r="C3" s="168"/>
      <c r="D3" s="168"/>
      <c r="E3" s="168"/>
      <c r="F3" s="168"/>
      <c r="G3" s="168"/>
      <c r="H3" s="168"/>
      <c r="I3" s="168"/>
      <c r="J3" s="168"/>
      <c r="L3" s="168" t="s">
        <v>104</v>
      </c>
      <c r="M3" s="168"/>
      <c r="N3" s="168"/>
      <c r="O3" s="168"/>
      <c r="P3" s="168"/>
      <c r="Q3" s="168"/>
      <c r="R3" s="168"/>
    </row>
    <row r="4" spans="1:30" ht="24" customHeight="1" x14ac:dyDescent="0.2">
      <c r="A4" s="168"/>
      <c r="B4" s="168"/>
      <c r="C4" s="168"/>
      <c r="D4" s="168"/>
      <c r="E4" s="168"/>
      <c r="F4" s="168"/>
      <c r="G4" s="168"/>
      <c r="H4" s="168"/>
      <c r="I4" s="168"/>
      <c r="J4" s="168"/>
      <c r="L4" s="168"/>
      <c r="M4" s="168"/>
      <c r="N4" s="168"/>
      <c r="O4" s="168"/>
      <c r="P4" s="168"/>
      <c r="Q4" s="168"/>
      <c r="R4" s="168"/>
    </row>
    <row r="5" spans="1:30" ht="3" customHeight="1" x14ac:dyDescent="0.25">
      <c r="A5" s="69"/>
      <c r="B5" s="69"/>
      <c r="C5" s="119"/>
      <c r="D5" s="69"/>
      <c r="E5" s="69"/>
      <c r="F5" s="119"/>
      <c r="G5" s="69"/>
      <c r="H5" s="69"/>
      <c r="I5" s="69"/>
      <c r="J5" s="69"/>
      <c r="L5" s="69"/>
      <c r="M5" s="69"/>
      <c r="N5" s="119"/>
      <c r="O5" s="69"/>
      <c r="P5" s="69"/>
      <c r="Q5" s="119"/>
      <c r="R5" s="69"/>
    </row>
    <row r="6" spans="1:30" x14ac:dyDescent="0.2">
      <c r="A6" s="69"/>
      <c r="B6" s="120" t="s">
        <v>105</v>
      </c>
      <c r="C6" s="120" t="s">
        <v>106</v>
      </c>
      <c r="D6" s="99"/>
      <c r="E6" s="121" t="s">
        <v>107</v>
      </c>
      <c r="F6" s="121" t="s">
        <v>106</v>
      </c>
      <c r="G6" s="99"/>
      <c r="H6" s="122" t="s">
        <v>108</v>
      </c>
      <c r="I6" s="122" t="s">
        <v>106</v>
      </c>
      <c r="J6" s="99"/>
      <c r="L6" s="69"/>
      <c r="M6" s="123" t="s">
        <v>109</v>
      </c>
      <c r="N6" s="123" t="s">
        <v>110</v>
      </c>
      <c r="O6" s="99"/>
      <c r="P6" s="123" t="s">
        <v>111</v>
      </c>
      <c r="Q6" s="123" t="s">
        <v>110</v>
      </c>
      <c r="R6" s="99"/>
    </row>
    <row r="7" spans="1:30" ht="3.6" customHeight="1" x14ac:dyDescent="0.25">
      <c r="A7" s="69"/>
      <c r="B7" s="69"/>
      <c r="C7" s="119"/>
      <c r="D7" s="69"/>
      <c r="E7" s="69"/>
      <c r="F7" s="119"/>
      <c r="G7" s="69"/>
      <c r="H7" s="69"/>
      <c r="I7" s="69"/>
      <c r="J7" s="69"/>
      <c r="L7" s="69"/>
      <c r="M7" s="69"/>
      <c r="N7" s="119"/>
      <c r="O7" s="69"/>
      <c r="P7" s="69"/>
      <c r="Q7" s="119"/>
      <c r="R7" s="69"/>
    </row>
    <row r="8" spans="1:30" x14ac:dyDescent="0.25">
      <c r="A8" s="69"/>
      <c r="B8" s="124" t="s">
        <v>112</v>
      </c>
      <c r="C8" s="125">
        <v>138</v>
      </c>
      <c r="D8" s="69"/>
      <c r="E8" s="126" t="s">
        <v>113</v>
      </c>
      <c r="F8" s="121">
        <v>79</v>
      </c>
      <c r="G8" s="69"/>
      <c r="H8" s="127" t="s">
        <v>114</v>
      </c>
      <c r="I8" s="122">
        <v>48</v>
      </c>
      <c r="J8" s="69"/>
      <c r="L8" s="69"/>
      <c r="M8" s="128" t="s">
        <v>115</v>
      </c>
      <c r="N8" s="129">
        <v>100</v>
      </c>
      <c r="O8" s="69"/>
      <c r="P8" s="128" t="s">
        <v>116</v>
      </c>
      <c r="Q8" s="129">
        <v>159</v>
      </c>
      <c r="R8" s="69"/>
    </row>
    <row r="9" spans="1:30" x14ac:dyDescent="0.25">
      <c r="A9" s="69"/>
      <c r="B9" s="124" t="s">
        <v>117</v>
      </c>
      <c r="C9" s="125">
        <v>138</v>
      </c>
      <c r="D9" s="69"/>
      <c r="E9" s="126" t="s">
        <v>118</v>
      </c>
      <c r="F9" s="130">
        <v>79</v>
      </c>
      <c r="G9" s="69"/>
      <c r="H9" s="127" t="s">
        <v>119</v>
      </c>
      <c r="I9" s="122">
        <v>48</v>
      </c>
      <c r="J9" s="69"/>
      <c r="L9" s="69"/>
      <c r="M9" s="128" t="s">
        <v>120</v>
      </c>
      <c r="N9" s="129">
        <v>88</v>
      </c>
      <c r="O9" s="69"/>
      <c r="P9" s="128" t="s">
        <v>121</v>
      </c>
      <c r="Q9" s="129">
        <v>104</v>
      </c>
      <c r="R9" s="69"/>
    </row>
    <row r="10" spans="1:30" x14ac:dyDescent="0.25">
      <c r="A10" s="69"/>
      <c r="B10" s="124" t="s">
        <v>122</v>
      </c>
      <c r="C10" s="125">
        <v>137</v>
      </c>
      <c r="D10" s="69"/>
      <c r="E10" s="126" t="s">
        <v>123</v>
      </c>
      <c r="F10" s="121">
        <v>79</v>
      </c>
      <c r="G10" s="69"/>
      <c r="H10" s="127" t="s">
        <v>68</v>
      </c>
      <c r="I10" s="122">
        <v>46</v>
      </c>
      <c r="J10" s="69"/>
      <c r="L10" s="69"/>
      <c r="M10" s="128" t="s">
        <v>124</v>
      </c>
      <c r="N10" s="129">
        <v>79</v>
      </c>
      <c r="O10" s="69"/>
      <c r="P10" s="128" t="s">
        <v>125</v>
      </c>
      <c r="Q10" s="129">
        <v>88</v>
      </c>
      <c r="R10" s="69"/>
    </row>
    <row r="11" spans="1:30" x14ac:dyDescent="0.25">
      <c r="A11" s="69"/>
      <c r="B11" s="124" t="s">
        <v>126</v>
      </c>
      <c r="C11" s="125">
        <v>121</v>
      </c>
      <c r="D11" s="69"/>
      <c r="E11" s="126" t="s">
        <v>127</v>
      </c>
      <c r="F11" s="121">
        <v>78</v>
      </c>
      <c r="G11" s="69"/>
      <c r="H11" s="127" t="s">
        <v>128</v>
      </c>
      <c r="I11" s="122">
        <v>44</v>
      </c>
      <c r="J11" s="69"/>
      <c r="L11" s="69"/>
      <c r="M11" s="128" t="s">
        <v>129</v>
      </c>
      <c r="N11" s="129">
        <v>70</v>
      </c>
      <c r="O11" s="69"/>
      <c r="P11" s="128" t="s">
        <v>130</v>
      </c>
      <c r="Q11" s="129">
        <v>77</v>
      </c>
      <c r="R11" s="69"/>
    </row>
    <row r="12" spans="1:30" x14ac:dyDescent="0.25">
      <c r="A12" s="69"/>
      <c r="B12" s="124" t="s">
        <v>131</v>
      </c>
      <c r="C12" s="125">
        <v>119</v>
      </c>
      <c r="D12" s="69"/>
      <c r="E12" s="126" t="s">
        <v>132</v>
      </c>
      <c r="F12" s="121">
        <v>78</v>
      </c>
      <c r="G12" s="69"/>
      <c r="H12" s="127" t="s">
        <v>133</v>
      </c>
      <c r="I12" s="122">
        <v>44</v>
      </c>
      <c r="J12" s="69"/>
      <c r="L12" s="69"/>
      <c r="M12" s="128" t="s">
        <v>134</v>
      </c>
      <c r="N12" s="129">
        <v>69</v>
      </c>
      <c r="O12" s="69"/>
      <c r="P12" s="128" t="s">
        <v>135</v>
      </c>
      <c r="Q12" s="129">
        <v>74</v>
      </c>
      <c r="R12" s="69"/>
    </row>
    <row r="13" spans="1:30" x14ac:dyDescent="0.25">
      <c r="A13" s="69"/>
      <c r="B13" s="124" t="s">
        <v>136</v>
      </c>
      <c r="C13" s="125">
        <v>115</v>
      </c>
      <c r="D13" s="69"/>
      <c r="E13" s="126" t="s">
        <v>137</v>
      </c>
      <c r="F13" s="121">
        <v>77</v>
      </c>
      <c r="G13" s="69"/>
      <c r="H13" s="127" t="s">
        <v>138</v>
      </c>
      <c r="I13" s="122">
        <v>40</v>
      </c>
      <c r="J13" s="69"/>
      <c r="L13" s="69"/>
      <c r="M13" s="128" t="s">
        <v>139</v>
      </c>
      <c r="N13" s="129">
        <v>60</v>
      </c>
      <c r="O13" s="69"/>
      <c r="P13" s="128"/>
      <c r="Q13" s="129"/>
      <c r="R13" s="69"/>
    </row>
    <row r="14" spans="1:30" x14ac:dyDescent="0.25">
      <c r="A14" s="69"/>
      <c r="B14" s="124" t="s">
        <v>140</v>
      </c>
      <c r="C14" s="125">
        <v>110</v>
      </c>
      <c r="D14" s="69"/>
      <c r="E14" s="126" t="s">
        <v>141</v>
      </c>
      <c r="F14" s="130">
        <v>75</v>
      </c>
      <c r="G14" s="69"/>
      <c r="H14" s="127" t="s">
        <v>142</v>
      </c>
      <c r="I14" s="122">
        <v>39</v>
      </c>
      <c r="J14" s="69"/>
      <c r="L14" s="69"/>
      <c r="M14" s="128"/>
      <c r="N14" s="129"/>
      <c r="O14" s="69"/>
      <c r="P14" s="128"/>
      <c r="Q14" s="129"/>
      <c r="R14" s="69"/>
    </row>
    <row r="15" spans="1:30" x14ac:dyDescent="0.25">
      <c r="A15" s="69"/>
      <c r="B15" s="124" t="s">
        <v>143</v>
      </c>
      <c r="C15" s="125">
        <v>107</v>
      </c>
      <c r="D15" s="69"/>
      <c r="E15" s="126" t="s">
        <v>144</v>
      </c>
      <c r="F15" s="130">
        <v>74</v>
      </c>
      <c r="G15" s="69"/>
      <c r="H15" s="127" t="s">
        <v>145</v>
      </c>
      <c r="I15" s="122">
        <v>39</v>
      </c>
      <c r="J15" s="69"/>
      <c r="L15" s="69"/>
      <c r="M15" s="131"/>
      <c r="N15" s="132"/>
      <c r="O15" s="69"/>
      <c r="P15" s="131"/>
      <c r="Q15" s="132"/>
      <c r="R15" s="69"/>
    </row>
    <row r="16" spans="1:30" x14ac:dyDescent="0.25">
      <c r="A16" s="69"/>
      <c r="B16" s="124" t="s">
        <v>146</v>
      </c>
      <c r="C16" s="125">
        <v>105</v>
      </c>
      <c r="D16" s="69"/>
      <c r="E16" s="126" t="s">
        <v>147</v>
      </c>
      <c r="F16" s="130">
        <v>73</v>
      </c>
      <c r="G16" s="69"/>
      <c r="H16" s="127" t="s">
        <v>148</v>
      </c>
      <c r="I16" s="133">
        <v>38</v>
      </c>
      <c r="J16" s="69"/>
      <c r="L16" s="81"/>
      <c r="M16" s="134"/>
      <c r="N16" s="135"/>
      <c r="O16" s="81"/>
      <c r="P16" s="134"/>
      <c r="Q16" s="135"/>
      <c r="R16" s="81"/>
    </row>
    <row r="17" spans="1:19" x14ac:dyDescent="0.25">
      <c r="A17" s="69"/>
      <c r="B17" s="124" t="s">
        <v>149</v>
      </c>
      <c r="C17" s="125">
        <v>104</v>
      </c>
      <c r="D17" s="69"/>
      <c r="E17" s="126" t="s">
        <v>150</v>
      </c>
      <c r="F17" s="121">
        <v>72</v>
      </c>
      <c r="G17" s="69"/>
      <c r="H17" s="127" t="s">
        <v>151</v>
      </c>
      <c r="I17" s="122">
        <v>38</v>
      </c>
      <c r="J17" s="69"/>
      <c r="L17" s="81"/>
      <c r="M17" s="134"/>
      <c r="N17" s="135"/>
      <c r="O17" s="81"/>
      <c r="P17" s="134"/>
      <c r="Q17" s="135"/>
      <c r="R17" s="81"/>
    </row>
    <row r="18" spans="1:19" ht="15" customHeight="1" x14ac:dyDescent="0.25">
      <c r="A18" s="69"/>
      <c r="B18" s="124" t="s">
        <v>152</v>
      </c>
      <c r="C18" s="125">
        <v>104</v>
      </c>
      <c r="D18" s="69"/>
      <c r="E18" s="126" t="s">
        <v>153</v>
      </c>
      <c r="F18" s="121">
        <v>70</v>
      </c>
      <c r="G18" s="69"/>
      <c r="H18" s="127" t="s">
        <v>154</v>
      </c>
      <c r="I18" s="122">
        <v>36</v>
      </c>
      <c r="J18" s="69"/>
      <c r="L18" s="81"/>
      <c r="M18" s="156" t="s">
        <v>155</v>
      </c>
      <c r="N18" s="156"/>
      <c r="O18" s="156"/>
      <c r="P18" s="156"/>
      <c r="Q18" s="156"/>
      <c r="R18" s="156"/>
      <c r="S18" s="156"/>
    </row>
    <row r="19" spans="1:19" ht="15" customHeight="1" x14ac:dyDescent="0.25">
      <c r="A19" s="69"/>
      <c r="B19" s="124" t="s">
        <v>156</v>
      </c>
      <c r="C19" s="125">
        <v>101</v>
      </c>
      <c r="D19" s="69"/>
      <c r="E19" s="126" t="s">
        <v>157</v>
      </c>
      <c r="F19" s="121">
        <v>70</v>
      </c>
      <c r="G19" s="69"/>
      <c r="H19" s="127" t="s">
        <v>158</v>
      </c>
      <c r="I19" s="122">
        <v>32</v>
      </c>
      <c r="J19" s="69"/>
      <c r="L19" s="81"/>
      <c r="M19" s="156"/>
      <c r="N19" s="156"/>
      <c r="O19" s="156"/>
      <c r="P19" s="156"/>
      <c r="Q19" s="156"/>
      <c r="R19" s="156"/>
      <c r="S19" s="156"/>
    </row>
    <row r="20" spans="1:19" x14ac:dyDescent="0.25">
      <c r="A20" s="69"/>
      <c r="B20" s="124" t="s">
        <v>159</v>
      </c>
      <c r="C20" s="125">
        <v>99</v>
      </c>
      <c r="D20" s="69"/>
      <c r="E20" s="126" t="s">
        <v>160</v>
      </c>
      <c r="F20" s="130">
        <v>69</v>
      </c>
      <c r="G20" s="69"/>
      <c r="H20" s="127" t="s">
        <v>161</v>
      </c>
      <c r="I20" s="133">
        <v>32</v>
      </c>
      <c r="J20" s="69"/>
      <c r="L20" s="81"/>
      <c r="M20" s="156"/>
      <c r="N20" s="156"/>
      <c r="O20" s="156"/>
      <c r="P20" s="156"/>
      <c r="Q20" s="156"/>
      <c r="R20" s="156"/>
      <c r="S20" s="156"/>
    </row>
    <row r="21" spans="1:19" x14ac:dyDescent="0.25">
      <c r="A21" s="69"/>
      <c r="B21" s="124" t="s">
        <v>162</v>
      </c>
      <c r="C21" s="120">
        <v>99</v>
      </c>
      <c r="D21" s="69"/>
      <c r="E21" s="126" t="s">
        <v>163</v>
      </c>
      <c r="F21" s="130">
        <v>68</v>
      </c>
      <c r="G21" s="69"/>
      <c r="H21" s="127" t="s">
        <v>164</v>
      </c>
      <c r="I21" s="122">
        <v>31</v>
      </c>
      <c r="J21" s="69"/>
      <c r="L21" s="81"/>
      <c r="M21" s="156"/>
      <c r="N21" s="156"/>
      <c r="O21" s="156"/>
      <c r="P21" s="156"/>
      <c r="Q21" s="156"/>
      <c r="R21" s="156"/>
      <c r="S21" s="156"/>
    </row>
    <row r="22" spans="1:19" x14ac:dyDescent="0.25">
      <c r="A22" s="69"/>
      <c r="B22" s="124" t="s">
        <v>165</v>
      </c>
      <c r="C22" s="120">
        <v>98</v>
      </c>
      <c r="D22" s="69"/>
      <c r="E22" s="126" t="s">
        <v>166</v>
      </c>
      <c r="F22" s="130">
        <v>68</v>
      </c>
      <c r="G22" s="69"/>
      <c r="H22" s="127" t="s">
        <v>167</v>
      </c>
      <c r="I22" s="122">
        <v>29</v>
      </c>
      <c r="J22" s="69"/>
      <c r="L22" s="81"/>
      <c r="M22" s="156"/>
      <c r="N22" s="156"/>
      <c r="O22" s="156"/>
      <c r="P22" s="156"/>
      <c r="Q22" s="156"/>
      <c r="R22" s="156"/>
      <c r="S22" s="156"/>
    </row>
    <row r="23" spans="1:19" x14ac:dyDescent="0.25">
      <c r="A23" s="69"/>
      <c r="B23" s="124" t="s">
        <v>168</v>
      </c>
      <c r="C23" s="125">
        <v>95</v>
      </c>
      <c r="D23" s="69"/>
      <c r="E23" s="126" t="s">
        <v>169</v>
      </c>
      <c r="F23" s="121">
        <v>68</v>
      </c>
      <c r="G23" s="69"/>
      <c r="H23" s="127" t="s">
        <v>170</v>
      </c>
      <c r="I23" s="122">
        <v>27</v>
      </c>
      <c r="J23" s="69"/>
      <c r="L23" s="81"/>
      <c r="M23" s="156"/>
      <c r="N23" s="156"/>
      <c r="O23" s="156"/>
      <c r="P23" s="156"/>
      <c r="Q23" s="156"/>
      <c r="R23" s="156"/>
      <c r="S23" s="156"/>
    </row>
    <row r="24" spans="1:19" x14ac:dyDescent="0.25">
      <c r="A24" s="69"/>
      <c r="B24" s="124" t="s">
        <v>171</v>
      </c>
      <c r="C24" s="120">
        <v>93</v>
      </c>
      <c r="D24" s="69"/>
      <c r="E24" s="126" t="s">
        <v>172</v>
      </c>
      <c r="F24" s="121">
        <v>66</v>
      </c>
      <c r="G24" s="69"/>
      <c r="H24" s="127" t="s">
        <v>173</v>
      </c>
      <c r="I24" s="122">
        <v>23</v>
      </c>
      <c r="J24" s="69"/>
      <c r="L24" s="81"/>
      <c r="M24" s="156"/>
      <c r="N24" s="156"/>
      <c r="O24" s="156"/>
      <c r="P24" s="156"/>
      <c r="Q24" s="156"/>
      <c r="R24" s="156"/>
      <c r="S24" s="156"/>
    </row>
    <row r="25" spans="1:19" x14ac:dyDescent="0.25">
      <c r="A25" s="69"/>
      <c r="B25" s="124" t="s">
        <v>174</v>
      </c>
      <c r="C25" s="125">
        <v>91</v>
      </c>
      <c r="D25" s="69"/>
      <c r="E25" s="126" t="s">
        <v>175</v>
      </c>
      <c r="F25" s="121">
        <v>66</v>
      </c>
      <c r="G25" s="69"/>
      <c r="H25" s="127" t="s">
        <v>135</v>
      </c>
      <c r="I25" s="133">
        <v>23</v>
      </c>
      <c r="J25" s="69"/>
      <c r="L25" s="81"/>
      <c r="M25" s="156"/>
      <c r="N25" s="156"/>
      <c r="O25" s="156"/>
      <c r="P25" s="156"/>
      <c r="Q25" s="156"/>
      <c r="R25" s="156"/>
      <c r="S25" s="156"/>
    </row>
    <row r="26" spans="1:19" x14ac:dyDescent="0.25">
      <c r="A26" s="69"/>
      <c r="B26" s="124" t="s">
        <v>176</v>
      </c>
      <c r="C26" s="120">
        <v>90</v>
      </c>
      <c r="D26" s="69"/>
      <c r="E26" s="126" t="s">
        <v>177</v>
      </c>
      <c r="F26" s="130">
        <v>65</v>
      </c>
      <c r="G26" s="69"/>
      <c r="H26" s="127" t="s">
        <v>178</v>
      </c>
      <c r="I26" s="122">
        <v>22</v>
      </c>
      <c r="J26" s="69"/>
      <c r="L26" s="81"/>
      <c r="M26" s="156"/>
      <c r="N26" s="156"/>
      <c r="O26" s="156"/>
      <c r="P26" s="156"/>
      <c r="Q26" s="156"/>
      <c r="R26" s="156"/>
      <c r="S26" s="156"/>
    </row>
    <row r="27" spans="1:19" x14ac:dyDescent="0.25">
      <c r="A27" s="69"/>
      <c r="B27" s="124" t="s">
        <v>179</v>
      </c>
      <c r="C27" s="120">
        <v>87</v>
      </c>
      <c r="D27" s="69"/>
      <c r="E27" s="126" t="s">
        <v>180</v>
      </c>
      <c r="F27" s="121">
        <v>64</v>
      </c>
      <c r="G27" s="69"/>
      <c r="H27" s="127" t="s">
        <v>181</v>
      </c>
      <c r="I27" s="122">
        <v>21</v>
      </c>
      <c r="J27" s="69"/>
      <c r="L27" s="81"/>
      <c r="M27" s="156"/>
      <c r="N27" s="156"/>
      <c r="O27" s="156"/>
      <c r="P27" s="156"/>
      <c r="Q27" s="156"/>
      <c r="R27" s="156"/>
      <c r="S27" s="156"/>
    </row>
    <row r="28" spans="1:19" x14ac:dyDescent="0.25">
      <c r="A28" s="69"/>
      <c r="B28" s="124" t="s">
        <v>182</v>
      </c>
      <c r="C28" s="120">
        <v>87</v>
      </c>
      <c r="D28" s="69"/>
      <c r="E28" s="126" t="s">
        <v>183</v>
      </c>
      <c r="F28" s="121">
        <v>64</v>
      </c>
      <c r="G28" s="69"/>
      <c r="H28" s="127" t="s">
        <v>184</v>
      </c>
      <c r="I28" s="133">
        <v>20</v>
      </c>
      <c r="J28" s="69"/>
      <c r="L28" s="81"/>
      <c r="M28" s="156"/>
      <c r="N28" s="156"/>
      <c r="O28" s="156"/>
      <c r="P28" s="156"/>
      <c r="Q28" s="156"/>
      <c r="R28" s="156"/>
      <c r="S28" s="156"/>
    </row>
    <row r="29" spans="1:19" x14ac:dyDescent="0.25">
      <c r="A29" s="69"/>
      <c r="B29" s="124" t="s">
        <v>185</v>
      </c>
      <c r="C29" s="120">
        <v>87</v>
      </c>
      <c r="D29" s="69"/>
      <c r="E29" s="126" t="s">
        <v>186</v>
      </c>
      <c r="F29" s="130">
        <v>62</v>
      </c>
      <c r="G29" s="69"/>
      <c r="H29" s="127" t="s">
        <v>187</v>
      </c>
      <c r="I29" s="133">
        <v>20</v>
      </c>
      <c r="J29" s="69"/>
      <c r="L29" s="81"/>
      <c r="M29" s="156"/>
      <c r="N29" s="156"/>
      <c r="O29" s="156"/>
      <c r="P29" s="156"/>
      <c r="Q29" s="156"/>
      <c r="R29" s="156"/>
      <c r="S29" s="156"/>
    </row>
    <row r="30" spans="1:19" x14ac:dyDescent="0.25">
      <c r="A30" s="69"/>
      <c r="B30" s="124" t="s">
        <v>188</v>
      </c>
      <c r="C30" s="125">
        <v>87</v>
      </c>
      <c r="D30" s="69"/>
      <c r="E30" s="126" t="s">
        <v>189</v>
      </c>
      <c r="F30" s="130">
        <v>60</v>
      </c>
      <c r="G30" s="69"/>
      <c r="H30" s="127" t="s">
        <v>190</v>
      </c>
      <c r="I30" s="133">
        <v>20</v>
      </c>
      <c r="J30" s="69"/>
      <c r="L30" s="81"/>
      <c r="M30" s="134"/>
      <c r="N30" s="135"/>
      <c r="O30" s="81"/>
      <c r="P30" s="134"/>
      <c r="Q30" s="135"/>
      <c r="R30" s="81"/>
    </row>
    <row r="31" spans="1:19" x14ac:dyDescent="0.25">
      <c r="A31" s="69"/>
      <c r="B31" s="124" t="s">
        <v>191</v>
      </c>
      <c r="C31" s="125">
        <v>84</v>
      </c>
      <c r="D31" s="69"/>
      <c r="E31" s="126" t="s">
        <v>192</v>
      </c>
      <c r="F31" s="121">
        <v>60</v>
      </c>
      <c r="G31" s="69"/>
      <c r="H31" s="127" t="s">
        <v>193</v>
      </c>
      <c r="I31" s="122">
        <v>20</v>
      </c>
      <c r="J31" s="69"/>
      <c r="L31" s="81"/>
      <c r="M31" s="134"/>
      <c r="N31" s="135"/>
      <c r="O31" s="81"/>
      <c r="P31" s="134"/>
      <c r="Q31" s="135"/>
      <c r="R31" s="81"/>
    </row>
    <row r="32" spans="1:19" x14ac:dyDescent="0.25">
      <c r="A32" s="69"/>
      <c r="B32" s="124" t="s">
        <v>194</v>
      </c>
      <c r="C32" s="125">
        <v>84</v>
      </c>
      <c r="D32" s="69"/>
      <c r="E32" s="126" t="s">
        <v>195</v>
      </c>
      <c r="F32" s="130">
        <v>59</v>
      </c>
      <c r="G32" s="69"/>
      <c r="H32" s="127" t="s">
        <v>196</v>
      </c>
      <c r="I32" s="122">
        <v>20</v>
      </c>
      <c r="J32" s="69"/>
      <c r="L32" s="81"/>
      <c r="M32" s="136"/>
      <c r="N32" s="136"/>
      <c r="O32" s="81"/>
      <c r="P32" s="136"/>
      <c r="Q32" s="136"/>
      <c r="R32" s="81"/>
    </row>
    <row r="33" spans="1:10" x14ac:dyDescent="0.25">
      <c r="A33" s="69"/>
      <c r="B33" s="124" t="s">
        <v>197</v>
      </c>
      <c r="C33" s="125">
        <v>83</v>
      </c>
      <c r="D33" s="69"/>
      <c r="E33" s="126" t="s">
        <v>198</v>
      </c>
      <c r="F33" s="121">
        <v>55</v>
      </c>
      <c r="G33" s="69"/>
      <c r="H33" s="127" t="s">
        <v>199</v>
      </c>
      <c r="I33" s="122">
        <v>20</v>
      </c>
      <c r="J33" s="69"/>
    </row>
    <row r="34" spans="1:10" x14ac:dyDescent="0.25">
      <c r="A34" s="69"/>
      <c r="B34" s="124" t="s">
        <v>200</v>
      </c>
      <c r="C34" s="125">
        <v>81</v>
      </c>
      <c r="D34" s="69"/>
      <c r="E34" s="126" t="s">
        <v>201</v>
      </c>
      <c r="F34" s="130">
        <v>54</v>
      </c>
      <c r="G34" s="69"/>
      <c r="H34" s="127" t="s">
        <v>202</v>
      </c>
      <c r="I34" s="122">
        <v>20</v>
      </c>
      <c r="J34" s="69"/>
    </row>
    <row r="35" spans="1:10" x14ac:dyDescent="0.25">
      <c r="A35" s="69"/>
      <c r="B35" s="124" t="s">
        <v>203</v>
      </c>
      <c r="C35" s="125">
        <v>80</v>
      </c>
      <c r="D35" s="69"/>
      <c r="E35" s="126" t="s">
        <v>204</v>
      </c>
      <c r="F35" s="130">
        <v>54</v>
      </c>
      <c r="G35" s="69"/>
      <c r="H35" s="127" t="s">
        <v>205</v>
      </c>
      <c r="I35" s="122">
        <v>20</v>
      </c>
      <c r="J35" s="69"/>
    </row>
    <row r="36" spans="1:10" x14ac:dyDescent="0.25">
      <c r="A36" s="69"/>
      <c r="B36" s="124" t="s">
        <v>206</v>
      </c>
      <c r="C36" s="125">
        <v>80</v>
      </c>
      <c r="D36" s="69"/>
      <c r="E36" s="126" t="s">
        <v>207</v>
      </c>
      <c r="F36" s="130">
        <v>52</v>
      </c>
      <c r="G36" s="69"/>
      <c r="H36" s="127" t="s">
        <v>208</v>
      </c>
      <c r="I36" s="122">
        <v>16</v>
      </c>
      <c r="J36" s="69"/>
    </row>
    <row r="37" spans="1:10" x14ac:dyDescent="0.25">
      <c r="A37" s="69"/>
      <c r="B37" s="124"/>
      <c r="C37" s="125"/>
      <c r="D37" s="69"/>
      <c r="E37" s="126"/>
      <c r="F37" s="121"/>
      <c r="G37" s="69"/>
      <c r="H37" s="127"/>
      <c r="I37" s="122"/>
      <c r="J37" s="69"/>
    </row>
    <row r="38" spans="1:10" x14ac:dyDescent="0.25">
      <c r="C38" s="137"/>
      <c r="D38" s="137"/>
    </row>
    <row r="39" spans="1:10" hidden="1" x14ac:dyDescent="0.25">
      <c r="C39" s="137"/>
      <c r="D39" s="137"/>
    </row>
    <row r="40" spans="1:10" hidden="1" x14ac:dyDescent="0.25">
      <c r="C40" s="137"/>
      <c r="D40" s="137"/>
    </row>
    <row r="41" spans="1:10" hidden="1" x14ac:dyDescent="0.25">
      <c r="C41" s="137"/>
      <c r="D41" s="137"/>
    </row>
    <row r="42" spans="1:10" hidden="1" x14ac:dyDescent="0.25">
      <c r="C42" s="137"/>
      <c r="D42" s="137"/>
    </row>
    <row r="43" spans="1:10" hidden="1" x14ac:dyDescent="0.25">
      <c r="C43" s="137"/>
      <c r="D43" s="137"/>
    </row>
    <row r="44" spans="1:10" hidden="1" x14ac:dyDescent="0.25">
      <c r="C44" s="137"/>
      <c r="D44" s="137"/>
    </row>
    <row r="45" spans="1:10" hidden="1" x14ac:dyDescent="0.25">
      <c r="C45" s="137"/>
      <c r="D45" s="137"/>
    </row>
    <row r="46" spans="1:10" hidden="1" x14ac:dyDescent="0.25">
      <c r="C46" s="137"/>
      <c r="D46" s="137"/>
    </row>
    <row r="47" spans="1:10" hidden="1" x14ac:dyDescent="0.25">
      <c r="C47" s="137"/>
      <c r="D47" s="137"/>
    </row>
    <row r="48" spans="1:10" hidden="1" x14ac:dyDescent="0.25">
      <c r="C48" s="137"/>
      <c r="D48" s="137"/>
    </row>
    <row r="49" spans="3:4" hidden="1" x14ac:dyDescent="0.25">
      <c r="C49" s="137"/>
      <c r="D49" s="137"/>
    </row>
    <row r="50" spans="3:4" hidden="1" x14ac:dyDescent="0.25">
      <c r="C50" s="137"/>
      <c r="D50" s="137"/>
    </row>
    <row r="51" spans="3:4" hidden="1" x14ac:dyDescent="0.25">
      <c r="C51" s="137"/>
      <c r="D51" s="137"/>
    </row>
    <row r="52" spans="3:4" hidden="1" x14ac:dyDescent="0.25">
      <c r="C52" s="137"/>
      <c r="D52" s="137"/>
    </row>
    <row r="53" spans="3:4" hidden="1" x14ac:dyDescent="0.25">
      <c r="C53" s="137"/>
      <c r="D53" s="137"/>
    </row>
    <row r="54" spans="3:4" hidden="1" x14ac:dyDescent="0.25">
      <c r="C54" s="137"/>
      <c r="D54" s="137"/>
    </row>
    <row r="55" spans="3:4" hidden="1" x14ac:dyDescent="0.25">
      <c r="C55" s="137"/>
      <c r="D55" s="137"/>
    </row>
    <row r="56" spans="3:4" hidden="1" x14ac:dyDescent="0.25">
      <c r="C56" s="137"/>
      <c r="D56" s="137"/>
    </row>
    <row r="57" spans="3:4" hidden="1" x14ac:dyDescent="0.25">
      <c r="C57" s="137"/>
      <c r="D57" s="137"/>
    </row>
    <row r="58" spans="3:4" hidden="1" x14ac:dyDescent="0.25">
      <c r="C58" s="137"/>
      <c r="D58" s="137"/>
    </row>
    <row r="59" spans="3:4" hidden="1" x14ac:dyDescent="0.25">
      <c r="C59" s="137"/>
      <c r="D59" s="137"/>
    </row>
    <row r="60" spans="3:4" hidden="1" x14ac:dyDescent="0.25">
      <c r="C60" s="137"/>
      <c r="D60" s="137"/>
    </row>
    <row r="61" spans="3:4" hidden="1" x14ac:dyDescent="0.25">
      <c r="C61" s="137"/>
      <c r="D61" s="137"/>
    </row>
    <row r="62" spans="3:4" hidden="1" x14ac:dyDescent="0.25">
      <c r="C62" s="137"/>
      <c r="D62" s="137"/>
    </row>
    <row r="63" spans="3:4" hidden="1" x14ac:dyDescent="0.25">
      <c r="C63" s="137"/>
      <c r="D63" s="137"/>
    </row>
    <row r="64" spans="3:4" hidden="1" x14ac:dyDescent="0.25">
      <c r="C64" s="137"/>
      <c r="D64" s="137"/>
    </row>
    <row r="65" spans="3:4" hidden="1" x14ac:dyDescent="0.25">
      <c r="C65" s="137"/>
      <c r="D65" s="137"/>
    </row>
    <row r="66" spans="3:4" hidden="1" x14ac:dyDescent="0.25">
      <c r="C66" s="137"/>
      <c r="D66" s="137"/>
    </row>
    <row r="67" spans="3:4" hidden="1" x14ac:dyDescent="0.25">
      <c r="C67" s="137"/>
      <c r="D67" s="137"/>
    </row>
    <row r="68" spans="3:4" hidden="1" x14ac:dyDescent="0.25">
      <c r="C68" s="137"/>
      <c r="D68" s="137"/>
    </row>
    <row r="69" spans="3:4" hidden="1" x14ac:dyDescent="0.25">
      <c r="C69" s="137"/>
      <c r="D69" s="137"/>
    </row>
    <row r="70" spans="3:4" hidden="1" x14ac:dyDescent="0.25">
      <c r="C70" s="137"/>
      <c r="D70" s="137"/>
    </row>
    <row r="71" spans="3:4" hidden="1" x14ac:dyDescent="0.25">
      <c r="C71" s="137"/>
      <c r="D71" s="137"/>
    </row>
    <row r="72" spans="3:4" hidden="1" x14ac:dyDescent="0.25">
      <c r="C72" s="137"/>
      <c r="D72" s="137"/>
    </row>
    <row r="73" spans="3:4" hidden="1" x14ac:dyDescent="0.25">
      <c r="C73" s="137"/>
      <c r="D73" s="137"/>
    </row>
    <row r="74" spans="3:4" hidden="1" x14ac:dyDescent="0.25">
      <c r="C74" s="137"/>
      <c r="D74" s="137"/>
    </row>
    <row r="75" spans="3:4" hidden="1" x14ac:dyDescent="0.25">
      <c r="C75" s="137"/>
      <c r="D75" s="137"/>
    </row>
    <row r="76" spans="3:4" hidden="1" x14ac:dyDescent="0.25">
      <c r="C76" s="137"/>
      <c r="D76" s="137"/>
    </row>
    <row r="77" spans="3:4" hidden="1" x14ac:dyDescent="0.25">
      <c r="C77" s="137"/>
      <c r="D77" s="137"/>
    </row>
    <row r="78" spans="3:4" hidden="1" x14ac:dyDescent="0.25">
      <c r="C78" s="137"/>
      <c r="D78" s="137"/>
    </row>
    <row r="79" spans="3:4" hidden="1" x14ac:dyDescent="0.25">
      <c r="C79" s="137"/>
      <c r="D79" s="137"/>
    </row>
    <row r="80" spans="3:4" hidden="1" x14ac:dyDescent="0.25">
      <c r="C80" s="137"/>
      <c r="D80" s="137"/>
    </row>
    <row r="81" spans="3:4" hidden="1" x14ac:dyDescent="0.25">
      <c r="C81" s="137"/>
      <c r="D81" s="137"/>
    </row>
    <row r="82" spans="3:4" hidden="1" x14ac:dyDescent="0.25">
      <c r="C82" s="137"/>
      <c r="D82" s="137"/>
    </row>
    <row r="83" spans="3:4" hidden="1" x14ac:dyDescent="0.25">
      <c r="C83" s="137"/>
      <c r="D83" s="137"/>
    </row>
    <row r="84" spans="3:4" hidden="1" x14ac:dyDescent="0.25">
      <c r="C84" s="137"/>
      <c r="D84" s="137"/>
    </row>
    <row r="85" spans="3:4" hidden="1" x14ac:dyDescent="0.25">
      <c r="C85" s="137"/>
      <c r="D85" s="137"/>
    </row>
    <row r="86" spans="3:4" hidden="1" x14ac:dyDescent="0.25">
      <c r="C86" s="137"/>
      <c r="D86" s="137"/>
    </row>
    <row r="87" spans="3:4" hidden="1" x14ac:dyDescent="0.25">
      <c r="C87" s="137"/>
      <c r="D87" s="137"/>
    </row>
    <row r="88" spans="3:4" hidden="1" x14ac:dyDescent="0.25">
      <c r="C88" s="137"/>
      <c r="D88" s="137"/>
    </row>
    <row r="89" spans="3:4" hidden="1" x14ac:dyDescent="0.25">
      <c r="C89" s="137"/>
      <c r="D89" s="137"/>
    </row>
    <row r="90" spans="3:4" hidden="1" x14ac:dyDescent="0.25">
      <c r="C90" s="137"/>
      <c r="D90" s="137"/>
    </row>
    <row r="91" spans="3:4" hidden="1" x14ac:dyDescent="0.25">
      <c r="C91" s="137"/>
      <c r="D91" s="137"/>
    </row>
    <row r="92" spans="3:4" hidden="1" x14ac:dyDescent="0.25">
      <c r="C92" s="137"/>
      <c r="D92" s="137"/>
    </row>
    <row r="93" spans="3:4" hidden="1" x14ac:dyDescent="0.25">
      <c r="C93" s="137"/>
      <c r="D93" s="137"/>
    </row>
    <row r="94" spans="3:4" hidden="1" x14ac:dyDescent="0.25">
      <c r="C94" s="137"/>
      <c r="D94" s="137"/>
    </row>
    <row r="95" spans="3:4" hidden="1" x14ac:dyDescent="0.25">
      <c r="C95" s="137"/>
      <c r="D95" s="137"/>
    </row>
    <row r="96" spans="3:4" hidden="1" x14ac:dyDescent="0.25">
      <c r="C96" s="137"/>
      <c r="D96" s="137"/>
    </row>
    <row r="97" spans="2:4" hidden="1" x14ac:dyDescent="0.25">
      <c r="C97" s="137"/>
      <c r="D97" s="137"/>
    </row>
    <row r="98" spans="2:4" hidden="1" x14ac:dyDescent="0.25">
      <c r="C98" s="137"/>
      <c r="D98" s="137"/>
    </row>
    <row r="99" spans="2:4" hidden="1" x14ac:dyDescent="0.25">
      <c r="C99" s="137"/>
      <c r="D99" s="137"/>
    </row>
    <row r="100" spans="2:4" hidden="1" x14ac:dyDescent="0.25">
      <c r="C100" s="137"/>
      <c r="D100" s="137"/>
    </row>
    <row r="101" spans="2:4" hidden="1" x14ac:dyDescent="0.25">
      <c r="C101" s="137"/>
      <c r="D101" s="137"/>
    </row>
    <row r="102" spans="2:4" hidden="1" x14ac:dyDescent="0.25">
      <c r="C102" s="137"/>
      <c r="D102" s="137"/>
    </row>
    <row r="103" spans="2:4" hidden="1" x14ac:dyDescent="0.25">
      <c r="B103" s="139"/>
      <c r="C103" s="137"/>
      <c r="D103" s="137"/>
    </row>
    <row r="104" spans="2:4" hidden="1" x14ac:dyDescent="0.25">
      <c r="C104" s="137"/>
      <c r="D104" s="137"/>
    </row>
    <row r="105" spans="2:4" hidden="1" x14ac:dyDescent="0.25">
      <c r="C105" s="137"/>
      <c r="D105" s="137"/>
    </row>
    <row r="106" spans="2:4" hidden="1" x14ac:dyDescent="0.25">
      <c r="C106" s="137"/>
      <c r="D106" s="137"/>
    </row>
    <row r="107" spans="2:4" hidden="1" x14ac:dyDescent="0.25">
      <c r="C107" s="137"/>
      <c r="D107" s="137"/>
    </row>
    <row r="108" spans="2:4" hidden="1" x14ac:dyDescent="0.25">
      <c r="C108" s="137"/>
      <c r="D108" s="137"/>
    </row>
    <row r="109" spans="2:4" hidden="1" x14ac:dyDescent="0.25">
      <c r="C109" s="137"/>
      <c r="D109" s="137"/>
    </row>
    <row r="110" spans="2:4" hidden="1" x14ac:dyDescent="0.25">
      <c r="C110" s="137"/>
      <c r="D110" s="137"/>
    </row>
    <row r="111" spans="2:4" hidden="1" x14ac:dyDescent="0.25">
      <c r="C111" s="137"/>
      <c r="D111" s="137"/>
    </row>
    <row r="112" spans="2:4" hidden="1" x14ac:dyDescent="0.25">
      <c r="C112" s="137"/>
      <c r="D112" s="137"/>
    </row>
    <row r="113" spans="3:4" hidden="1" x14ac:dyDescent="0.25">
      <c r="C113" s="137"/>
      <c r="D113" s="137"/>
    </row>
    <row r="114" spans="3:4" hidden="1" x14ac:dyDescent="0.25">
      <c r="C114" s="137"/>
      <c r="D114" s="137"/>
    </row>
    <row r="115" spans="3:4" hidden="1" x14ac:dyDescent="0.25">
      <c r="C115" s="137"/>
      <c r="D115" s="137"/>
    </row>
    <row r="116" spans="3:4" hidden="1" x14ac:dyDescent="0.25">
      <c r="C116" s="137"/>
      <c r="D116" s="137"/>
    </row>
    <row r="117" spans="3:4" hidden="1" x14ac:dyDescent="0.25">
      <c r="C117" s="137"/>
      <c r="D117" s="137"/>
    </row>
    <row r="118" spans="3:4" hidden="1" x14ac:dyDescent="0.25">
      <c r="C118" s="137"/>
      <c r="D118" s="137"/>
    </row>
    <row r="119" spans="3:4" hidden="1" x14ac:dyDescent="0.25">
      <c r="C119" s="137"/>
      <c r="D119" s="137"/>
    </row>
    <row r="120" spans="3:4" hidden="1" x14ac:dyDescent="0.25">
      <c r="C120" s="137"/>
      <c r="D120" s="137"/>
    </row>
    <row r="121" spans="3:4" hidden="1" x14ac:dyDescent="0.25">
      <c r="C121" s="137"/>
      <c r="D121" s="137"/>
    </row>
    <row r="122" spans="3:4" hidden="1" x14ac:dyDescent="0.25">
      <c r="C122" s="137"/>
      <c r="D122" s="137"/>
    </row>
    <row r="123" spans="3:4" hidden="1" x14ac:dyDescent="0.25">
      <c r="C123" s="137"/>
      <c r="D123" s="137"/>
    </row>
    <row r="124" spans="3:4" hidden="1" x14ac:dyDescent="0.25">
      <c r="C124" s="137"/>
      <c r="D124" s="137"/>
    </row>
    <row r="125" spans="3:4" hidden="1" x14ac:dyDescent="0.25">
      <c r="C125" s="137"/>
      <c r="D125" s="137"/>
    </row>
    <row r="126" spans="3:4" hidden="1" x14ac:dyDescent="0.25">
      <c r="C126" s="137"/>
      <c r="D126" s="137"/>
    </row>
    <row r="127" spans="3:4" hidden="1" x14ac:dyDescent="0.25">
      <c r="C127" s="137"/>
      <c r="D127" s="137"/>
    </row>
    <row r="128" spans="3:4" hidden="1" x14ac:dyDescent="0.25">
      <c r="C128" s="137"/>
      <c r="D128" s="137"/>
    </row>
    <row r="129" spans="3:4" hidden="1" x14ac:dyDescent="0.25">
      <c r="C129" s="137"/>
      <c r="D129" s="137"/>
    </row>
    <row r="130" spans="3:4" hidden="1" x14ac:dyDescent="0.25">
      <c r="C130" s="137"/>
      <c r="D130" s="137"/>
    </row>
    <row r="131" spans="3:4" hidden="1" x14ac:dyDescent="0.25">
      <c r="C131" s="137"/>
      <c r="D131" s="137"/>
    </row>
    <row r="132" spans="3:4" hidden="1" x14ac:dyDescent="0.25">
      <c r="C132" s="137"/>
      <c r="D132" s="137"/>
    </row>
    <row r="133" spans="3:4" hidden="1" x14ac:dyDescent="0.25">
      <c r="C133" s="137"/>
      <c r="D133" s="137"/>
    </row>
    <row r="134" spans="3:4" hidden="1" x14ac:dyDescent="0.25">
      <c r="C134" s="137"/>
      <c r="D134" s="137"/>
    </row>
    <row r="135" spans="3:4" hidden="1" x14ac:dyDescent="0.25">
      <c r="C135" s="137"/>
      <c r="D135" s="137"/>
    </row>
    <row r="136" spans="3:4" hidden="1" x14ac:dyDescent="0.25">
      <c r="C136" s="137"/>
      <c r="D136" s="137"/>
    </row>
    <row r="137" spans="3:4" hidden="1" x14ac:dyDescent="0.25">
      <c r="C137" s="137"/>
      <c r="D137" s="137"/>
    </row>
    <row r="138" spans="3:4" hidden="1" x14ac:dyDescent="0.25">
      <c r="C138" s="137"/>
      <c r="D138" s="137"/>
    </row>
    <row r="139" spans="3:4" hidden="1" x14ac:dyDescent="0.25">
      <c r="C139" s="137"/>
      <c r="D139" s="137"/>
    </row>
    <row r="140" spans="3:4" hidden="1" x14ac:dyDescent="0.25">
      <c r="C140" s="137"/>
      <c r="D140" s="137"/>
    </row>
    <row r="141" spans="3:4" hidden="1" x14ac:dyDescent="0.25">
      <c r="C141" s="137"/>
      <c r="D141" s="137"/>
    </row>
    <row r="142" spans="3:4" hidden="1" x14ac:dyDescent="0.25">
      <c r="C142" s="137"/>
      <c r="D142" s="137"/>
    </row>
    <row r="143" spans="3:4" hidden="1" x14ac:dyDescent="0.25">
      <c r="C143" s="137"/>
      <c r="D143" s="137"/>
    </row>
    <row r="144" spans="3:4" hidden="1" x14ac:dyDescent="0.25">
      <c r="C144" s="137"/>
      <c r="D144" s="137"/>
    </row>
    <row r="145" spans="3:4" hidden="1" x14ac:dyDescent="0.25">
      <c r="C145" s="137"/>
      <c r="D145" s="137"/>
    </row>
    <row r="146" spans="3:4" hidden="1" x14ac:dyDescent="0.25">
      <c r="C146" s="137"/>
      <c r="D146" s="137"/>
    </row>
    <row r="147" spans="3:4" hidden="1" x14ac:dyDescent="0.25">
      <c r="C147" s="137"/>
      <c r="D147" s="137"/>
    </row>
    <row r="148" spans="3:4" hidden="1" x14ac:dyDescent="0.25">
      <c r="C148" s="137"/>
      <c r="D148" s="137"/>
    </row>
    <row r="149" spans="3:4" hidden="1" x14ac:dyDescent="0.25">
      <c r="C149" s="137"/>
      <c r="D149" s="137"/>
    </row>
    <row r="150" spans="3:4" hidden="1" x14ac:dyDescent="0.25">
      <c r="C150" s="137"/>
      <c r="D150" s="137"/>
    </row>
    <row r="151" spans="3:4" hidden="1" x14ac:dyDescent="0.25">
      <c r="C151" s="137"/>
      <c r="D151" s="137"/>
    </row>
    <row r="152" spans="3:4" hidden="1" x14ac:dyDescent="0.25">
      <c r="C152" s="137"/>
      <c r="D152" s="137"/>
    </row>
    <row r="153" spans="3:4" hidden="1" x14ac:dyDescent="0.25">
      <c r="C153" s="137"/>
      <c r="D153" s="137"/>
    </row>
    <row r="154" spans="3:4" hidden="1" x14ac:dyDescent="0.25">
      <c r="C154" s="137"/>
      <c r="D154" s="137"/>
    </row>
    <row r="155" spans="3:4" hidden="1" x14ac:dyDescent="0.25">
      <c r="C155" s="137"/>
      <c r="D155" s="137"/>
    </row>
    <row r="156" spans="3:4" hidden="1" x14ac:dyDescent="0.25">
      <c r="C156" s="137"/>
      <c r="D156" s="137"/>
    </row>
    <row r="157" spans="3:4" hidden="1" x14ac:dyDescent="0.25">
      <c r="C157" s="137"/>
      <c r="D157" s="137"/>
    </row>
    <row r="158" spans="3:4" hidden="1" x14ac:dyDescent="0.25">
      <c r="C158" s="137"/>
      <c r="D158" s="137"/>
    </row>
    <row r="159" spans="3:4" hidden="1" x14ac:dyDescent="0.25">
      <c r="C159" s="137"/>
      <c r="D159" s="137"/>
    </row>
    <row r="160" spans="3:4" hidden="1" x14ac:dyDescent="0.25">
      <c r="C160" s="137"/>
      <c r="D160" s="137"/>
    </row>
    <row r="161" spans="2:4" hidden="1" x14ac:dyDescent="0.25">
      <c r="C161" s="137"/>
      <c r="D161" s="137"/>
    </row>
    <row r="162" spans="2:4" hidden="1" x14ac:dyDescent="0.25">
      <c r="C162" s="137"/>
      <c r="D162" s="137"/>
    </row>
    <row r="163" spans="2:4" hidden="1" x14ac:dyDescent="0.25">
      <c r="C163" s="137"/>
      <c r="D163" s="137"/>
    </row>
    <row r="164" spans="2:4" hidden="1" x14ac:dyDescent="0.25">
      <c r="C164" s="137"/>
      <c r="D164" s="137"/>
    </row>
    <row r="165" spans="2:4" hidden="1" x14ac:dyDescent="0.25">
      <c r="C165" s="137"/>
      <c r="D165" s="137"/>
    </row>
    <row r="166" spans="2:4" hidden="1" x14ac:dyDescent="0.25">
      <c r="C166" s="137"/>
      <c r="D166" s="137"/>
    </row>
    <row r="167" spans="2:4" hidden="1" x14ac:dyDescent="0.25">
      <c r="C167" s="137"/>
      <c r="D167" s="137"/>
    </row>
    <row r="168" spans="2:4" hidden="1" x14ac:dyDescent="0.25">
      <c r="C168" s="137"/>
      <c r="D168" s="137"/>
    </row>
    <row r="169" spans="2:4" hidden="1" x14ac:dyDescent="0.25">
      <c r="C169" s="137"/>
      <c r="D169" s="137"/>
    </row>
    <row r="170" spans="2:4" hidden="1" x14ac:dyDescent="0.25">
      <c r="C170" s="137"/>
      <c r="D170" s="137"/>
    </row>
    <row r="171" spans="2:4" hidden="1" x14ac:dyDescent="0.25">
      <c r="B171" s="139"/>
      <c r="C171" s="137"/>
      <c r="D171" s="137"/>
    </row>
    <row r="172" spans="2:4" hidden="1" x14ac:dyDescent="0.25">
      <c r="C172" s="137"/>
      <c r="D172" s="137"/>
    </row>
    <row r="173" spans="2:4" hidden="1" x14ac:dyDescent="0.25">
      <c r="C173" s="137"/>
      <c r="D173" s="137"/>
    </row>
    <row r="174" spans="2:4" hidden="1" x14ac:dyDescent="0.25">
      <c r="C174" s="137"/>
      <c r="D174" s="137"/>
    </row>
    <row r="175" spans="2:4" hidden="1" x14ac:dyDescent="0.25">
      <c r="C175" s="137"/>
      <c r="D175" s="137"/>
    </row>
    <row r="176" spans="2:4" hidden="1" x14ac:dyDescent="0.25">
      <c r="C176" s="137"/>
      <c r="D176" s="137"/>
    </row>
    <row r="177" spans="3:4" hidden="1" x14ac:dyDescent="0.25">
      <c r="C177" s="137"/>
      <c r="D177" s="137"/>
    </row>
    <row r="178" spans="3:4" hidden="1" x14ac:dyDescent="0.25">
      <c r="C178" s="137"/>
      <c r="D178" s="137"/>
    </row>
    <row r="179" spans="3:4" hidden="1" x14ac:dyDescent="0.25">
      <c r="C179" s="137"/>
      <c r="D179" s="137"/>
    </row>
    <row r="180" spans="3:4" hidden="1" x14ac:dyDescent="0.25">
      <c r="C180" s="137"/>
      <c r="D180" s="137"/>
    </row>
    <row r="181" spans="3:4" hidden="1" x14ac:dyDescent="0.25">
      <c r="C181" s="137"/>
      <c r="D181" s="137"/>
    </row>
    <row r="182" spans="3:4" hidden="1" x14ac:dyDescent="0.25">
      <c r="C182" s="137"/>
      <c r="D182" s="137"/>
    </row>
    <row r="183" spans="3:4" hidden="1" x14ac:dyDescent="0.25">
      <c r="C183" s="137"/>
      <c r="D183" s="137"/>
    </row>
    <row r="184" spans="3:4" hidden="1" x14ac:dyDescent="0.25">
      <c r="C184" s="137"/>
      <c r="D184" s="137"/>
    </row>
    <row r="185" spans="3:4" hidden="1" x14ac:dyDescent="0.25">
      <c r="C185" s="137"/>
      <c r="D185" s="137"/>
    </row>
    <row r="186" spans="3:4" hidden="1" x14ac:dyDescent="0.25">
      <c r="C186" s="137"/>
      <c r="D186" s="137"/>
    </row>
    <row r="187" spans="3:4" hidden="1" x14ac:dyDescent="0.25">
      <c r="C187" s="137"/>
      <c r="D187" s="137"/>
    </row>
    <row r="188" spans="3:4" hidden="1" x14ac:dyDescent="0.25">
      <c r="C188" s="137"/>
      <c r="D188" s="137"/>
    </row>
    <row r="189" spans="3:4" hidden="1" x14ac:dyDescent="0.25">
      <c r="C189" s="137"/>
      <c r="D189" s="137"/>
    </row>
    <row r="190" spans="3:4" hidden="1" x14ac:dyDescent="0.25">
      <c r="C190" s="137"/>
      <c r="D190" s="137"/>
    </row>
    <row r="191" spans="3:4" hidden="1" x14ac:dyDescent="0.25">
      <c r="C191" s="137"/>
      <c r="D191" s="137"/>
    </row>
    <row r="192" spans="3:4" hidden="1" x14ac:dyDescent="0.25">
      <c r="C192" s="137"/>
      <c r="D192" s="137"/>
    </row>
    <row r="193" spans="3:4" hidden="1" x14ac:dyDescent="0.25">
      <c r="C193" s="137"/>
      <c r="D193" s="137"/>
    </row>
    <row r="194" spans="3:4" hidden="1" x14ac:dyDescent="0.25">
      <c r="C194" s="137"/>
      <c r="D194" s="137"/>
    </row>
    <row r="195" spans="3:4" hidden="1" x14ac:dyDescent="0.25">
      <c r="C195" s="137"/>
      <c r="D195" s="137"/>
    </row>
    <row r="196" spans="3:4" hidden="1" x14ac:dyDescent="0.25">
      <c r="C196" s="137"/>
      <c r="D196" s="137"/>
    </row>
    <row r="197" spans="3:4" hidden="1" x14ac:dyDescent="0.25">
      <c r="C197" s="137"/>
      <c r="D197" s="137"/>
    </row>
    <row r="198" spans="3:4" hidden="1" x14ac:dyDescent="0.25">
      <c r="C198" s="137"/>
      <c r="D198" s="137"/>
    </row>
    <row r="199" spans="3:4" hidden="1" x14ac:dyDescent="0.25">
      <c r="C199" s="137"/>
      <c r="D199" s="137"/>
    </row>
    <row r="200" spans="3:4" hidden="1" x14ac:dyDescent="0.25">
      <c r="C200" s="137"/>
      <c r="D200" s="137"/>
    </row>
    <row r="201" spans="3:4" hidden="1" x14ac:dyDescent="0.25">
      <c r="C201" s="137"/>
      <c r="D201" s="137"/>
    </row>
    <row r="202" spans="3:4" hidden="1" x14ac:dyDescent="0.25">
      <c r="C202" s="137"/>
      <c r="D202" s="137"/>
    </row>
    <row r="203" spans="3:4" hidden="1" x14ac:dyDescent="0.25">
      <c r="C203" s="137"/>
      <c r="D203" s="137"/>
    </row>
    <row r="204" spans="3:4" hidden="1" x14ac:dyDescent="0.25">
      <c r="C204" s="137"/>
      <c r="D204" s="137"/>
    </row>
    <row r="205" spans="3:4" hidden="1" x14ac:dyDescent="0.25">
      <c r="C205" s="137"/>
      <c r="D205" s="137"/>
    </row>
    <row r="206" spans="3:4" hidden="1" x14ac:dyDescent="0.25">
      <c r="C206" s="137"/>
      <c r="D206" s="137"/>
    </row>
    <row r="207" spans="3:4" hidden="1" x14ac:dyDescent="0.25">
      <c r="C207" s="137"/>
      <c r="D207" s="137"/>
    </row>
    <row r="208" spans="3:4" hidden="1" x14ac:dyDescent="0.25">
      <c r="C208" s="137"/>
      <c r="D208" s="137"/>
    </row>
    <row r="209" spans="3:4" hidden="1" x14ac:dyDescent="0.25">
      <c r="C209" s="137"/>
      <c r="D209" s="137"/>
    </row>
    <row r="210" spans="3:4" hidden="1" x14ac:dyDescent="0.25">
      <c r="C210" s="137"/>
      <c r="D210" s="137"/>
    </row>
    <row r="211" spans="3:4" hidden="1" x14ac:dyDescent="0.25">
      <c r="C211" s="137"/>
      <c r="D211" s="137"/>
    </row>
    <row r="212" spans="3:4" hidden="1" x14ac:dyDescent="0.25">
      <c r="C212" s="137"/>
      <c r="D212" s="137"/>
    </row>
    <row r="213" spans="3:4" hidden="1" x14ac:dyDescent="0.25">
      <c r="C213" s="137"/>
      <c r="D213" s="137"/>
    </row>
    <row r="214" spans="3:4" hidden="1" x14ac:dyDescent="0.25">
      <c r="C214" s="137"/>
      <c r="D214" s="137"/>
    </row>
    <row r="215" spans="3:4" hidden="1" x14ac:dyDescent="0.25">
      <c r="C215" s="137"/>
      <c r="D215" s="137"/>
    </row>
    <row r="216" spans="3:4" hidden="1" x14ac:dyDescent="0.25">
      <c r="C216" s="137"/>
      <c r="D216" s="137"/>
    </row>
    <row r="217" spans="3:4" hidden="1" x14ac:dyDescent="0.25">
      <c r="C217" s="137"/>
      <c r="D217" s="137"/>
    </row>
    <row r="218" spans="3:4" hidden="1" x14ac:dyDescent="0.25">
      <c r="C218" s="137"/>
      <c r="D218" s="137"/>
    </row>
    <row r="219" spans="3:4" hidden="1" x14ac:dyDescent="0.25">
      <c r="C219" s="137"/>
      <c r="D219" s="137"/>
    </row>
    <row r="220" spans="3:4" hidden="1" x14ac:dyDescent="0.25">
      <c r="C220" s="137"/>
      <c r="D220" s="137"/>
    </row>
    <row r="221" spans="3:4" hidden="1" x14ac:dyDescent="0.25">
      <c r="C221" s="137"/>
      <c r="D221" s="137"/>
    </row>
    <row r="222" spans="3:4" hidden="1" x14ac:dyDescent="0.25">
      <c r="C222" s="137"/>
      <c r="D222" s="137"/>
    </row>
    <row r="223" spans="3:4" hidden="1" x14ac:dyDescent="0.25">
      <c r="C223" s="137"/>
      <c r="D223" s="137"/>
    </row>
    <row r="224" spans="3:4" hidden="1" x14ac:dyDescent="0.25">
      <c r="C224" s="137"/>
      <c r="D224" s="137"/>
    </row>
    <row r="225" spans="2:4" hidden="1" x14ac:dyDescent="0.25">
      <c r="C225" s="137"/>
      <c r="D225" s="137"/>
    </row>
    <row r="226" spans="2:4" hidden="1" x14ac:dyDescent="0.25">
      <c r="C226" s="137"/>
      <c r="D226" s="137"/>
    </row>
    <row r="227" spans="2:4" hidden="1" x14ac:dyDescent="0.25">
      <c r="C227" s="137"/>
      <c r="D227" s="137"/>
    </row>
    <row r="228" spans="2:4" hidden="1" x14ac:dyDescent="0.25">
      <c r="C228" s="137"/>
      <c r="D228" s="137"/>
    </row>
    <row r="229" spans="2:4" hidden="1" x14ac:dyDescent="0.25">
      <c r="B229" s="139"/>
      <c r="C229" s="137"/>
      <c r="D229" s="137"/>
    </row>
    <row r="230" spans="2:4" hidden="1" x14ac:dyDescent="0.25">
      <c r="C230" s="137"/>
      <c r="D230" s="137"/>
    </row>
    <row r="231" spans="2:4" hidden="1" x14ac:dyDescent="0.25">
      <c r="C231" s="137"/>
      <c r="D231" s="137"/>
    </row>
    <row r="232" spans="2:4" hidden="1" x14ac:dyDescent="0.25">
      <c r="C232" s="137"/>
      <c r="D232" s="137"/>
    </row>
    <row r="233" spans="2:4" hidden="1" x14ac:dyDescent="0.25">
      <c r="C233" s="137"/>
      <c r="D233" s="137"/>
    </row>
    <row r="234" spans="2:4" hidden="1" x14ac:dyDescent="0.25">
      <c r="C234" s="137"/>
      <c r="D234" s="137"/>
    </row>
    <row r="235" spans="2:4" hidden="1" x14ac:dyDescent="0.25">
      <c r="C235" s="137"/>
      <c r="D235" s="137"/>
    </row>
    <row r="236" spans="2:4" hidden="1" x14ac:dyDescent="0.25">
      <c r="C236" s="137"/>
      <c r="D236" s="137"/>
    </row>
    <row r="237" spans="2:4" hidden="1" x14ac:dyDescent="0.25">
      <c r="C237" s="137"/>
      <c r="D237" s="137"/>
    </row>
    <row r="238" spans="2:4" hidden="1" x14ac:dyDescent="0.25">
      <c r="C238" s="137"/>
      <c r="D238" s="137"/>
    </row>
    <row r="239" spans="2:4" hidden="1" x14ac:dyDescent="0.25">
      <c r="C239" s="137"/>
      <c r="D239" s="137"/>
    </row>
    <row r="240" spans="2:4" hidden="1" x14ac:dyDescent="0.25">
      <c r="C240" s="137"/>
      <c r="D240" s="137"/>
    </row>
    <row r="241" spans="3:4" hidden="1" x14ac:dyDescent="0.25">
      <c r="C241" s="137"/>
      <c r="D241" s="137"/>
    </row>
    <row r="242" spans="3:4" hidden="1" x14ac:dyDescent="0.25">
      <c r="C242" s="137"/>
      <c r="D242" s="137"/>
    </row>
    <row r="243" spans="3:4" hidden="1" x14ac:dyDescent="0.25">
      <c r="C243" s="137"/>
      <c r="D243" s="137"/>
    </row>
    <row r="244" spans="3:4" hidden="1" x14ac:dyDescent="0.25">
      <c r="C244" s="137"/>
      <c r="D244" s="137"/>
    </row>
    <row r="245" spans="3:4" hidden="1" x14ac:dyDescent="0.25">
      <c r="C245" s="137"/>
      <c r="D245" s="137"/>
    </row>
    <row r="246" spans="3:4" hidden="1" x14ac:dyDescent="0.25">
      <c r="C246" s="137"/>
      <c r="D246" s="137"/>
    </row>
    <row r="247" spans="3:4" hidden="1" x14ac:dyDescent="0.25">
      <c r="C247" s="137"/>
      <c r="D247" s="137"/>
    </row>
    <row r="248" spans="3:4" hidden="1" x14ac:dyDescent="0.25">
      <c r="C248" s="137"/>
      <c r="D248" s="137"/>
    </row>
    <row r="249" spans="3:4" hidden="1" x14ac:dyDescent="0.25">
      <c r="C249" s="137"/>
      <c r="D249" s="137"/>
    </row>
    <row r="250" spans="3:4" hidden="1" x14ac:dyDescent="0.25">
      <c r="C250" s="137"/>
      <c r="D250" s="137"/>
    </row>
    <row r="251" spans="3:4" hidden="1" x14ac:dyDescent="0.25">
      <c r="C251" s="137"/>
      <c r="D251" s="137"/>
    </row>
    <row r="252" spans="3:4" hidden="1" x14ac:dyDescent="0.25">
      <c r="C252" s="137"/>
      <c r="D252" s="137"/>
    </row>
    <row r="253" spans="3:4" hidden="1" x14ac:dyDescent="0.25">
      <c r="C253" s="137"/>
      <c r="D253" s="137"/>
    </row>
    <row r="254" spans="3:4" hidden="1" x14ac:dyDescent="0.25">
      <c r="C254" s="137"/>
      <c r="D254" s="137"/>
    </row>
    <row r="255" spans="3:4" hidden="1" x14ac:dyDescent="0.25">
      <c r="C255" s="137"/>
      <c r="D255" s="137"/>
    </row>
    <row r="256" spans="3:4" hidden="1" x14ac:dyDescent="0.25">
      <c r="C256" s="137"/>
      <c r="D256" s="137"/>
    </row>
    <row r="257" spans="3:4" hidden="1" x14ac:dyDescent="0.25">
      <c r="C257" s="137"/>
      <c r="D257" s="137"/>
    </row>
    <row r="258" spans="3:4" hidden="1" x14ac:dyDescent="0.25">
      <c r="C258" s="137"/>
      <c r="D258" s="137"/>
    </row>
    <row r="259" spans="3:4" hidden="1" x14ac:dyDescent="0.25">
      <c r="C259" s="137"/>
      <c r="D259" s="137"/>
    </row>
    <row r="260" spans="3:4" hidden="1" x14ac:dyDescent="0.25">
      <c r="C260" s="137"/>
      <c r="D260" s="137"/>
    </row>
    <row r="261" spans="3:4" hidden="1" x14ac:dyDescent="0.25">
      <c r="C261" s="137"/>
      <c r="D261" s="137"/>
    </row>
    <row r="262" spans="3:4" hidden="1" x14ac:dyDescent="0.25">
      <c r="C262" s="137"/>
      <c r="D262" s="137"/>
    </row>
    <row r="263" spans="3:4" hidden="1" x14ac:dyDescent="0.25">
      <c r="C263" s="137"/>
      <c r="D263" s="137"/>
    </row>
    <row r="264" spans="3:4" hidden="1" x14ac:dyDescent="0.25">
      <c r="C264" s="137"/>
      <c r="D264" s="137"/>
    </row>
    <row r="265" spans="3:4" hidden="1" x14ac:dyDescent="0.25">
      <c r="C265" s="137"/>
      <c r="D265" s="137"/>
    </row>
    <row r="266" spans="3:4" hidden="1" x14ac:dyDescent="0.25">
      <c r="C266" s="137"/>
      <c r="D266" s="137"/>
    </row>
    <row r="267" spans="3:4" hidden="1" x14ac:dyDescent="0.25">
      <c r="C267" s="137"/>
      <c r="D267" s="137"/>
    </row>
    <row r="268" spans="3:4" hidden="1" x14ac:dyDescent="0.25">
      <c r="C268" s="137"/>
      <c r="D268" s="137"/>
    </row>
    <row r="269" spans="3:4" hidden="1" x14ac:dyDescent="0.25">
      <c r="C269" s="137"/>
      <c r="D269" s="137"/>
    </row>
    <row r="270" spans="3:4" hidden="1" x14ac:dyDescent="0.25">
      <c r="C270" s="137"/>
      <c r="D270" s="137"/>
    </row>
    <row r="271" spans="3:4" hidden="1" x14ac:dyDescent="0.25">
      <c r="C271" s="137"/>
      <c r="D271" s="137"/>
    </row>
    <row r="272" spans="3:4" hidden="1" x14ac:dyDescent="0.25">
      <c r="C272" s="137"/>
      <c r="D272" s="137"/>
    </row>
    <row r="273" spans="2:4" hidden="1" x14ac:dyDescent="0.25">
      <c r="C273" s="137"/>
      <c r="D273" s="137"/>
    </row>
    <row r="274" spans="2:4" hidden="1" x14ac:dyDescent="0.25">
      <c r="C274" s="137"/>
      <c r="D274" s="137"/>
    </row>
    <row r="275" spans="2:4" hidden="1" x14ac:dyDescent="0.25">
      <c r="C275" s="137"/>
      <c r="D275" s="137"/>
    </row>
    <row r="276" spans="2:4" hidden="1" x14ac:dyDescent="0.25">
      <c r="C276" s="137"/>
      <c r="D276" s="137"/>
    </row>
    <row r="277" spans="2:4" hidden="1" x14ac:dyDescent="0.25">
      <c r="C277" s="137"/>
      <c r="D277" s="137"/>
    </row>
    <row r="278" spans="2:4" hidden="1" x14ac:dyDescent="0.25">
      <c r="B278" s="139"/>
      <c r="C278" s="137"/>
      <c r="D278" s="137"/>
    </row>
    <row r="279" spans="2:4" hidden="1" x14ac:dyDescent="0.25">
      <c r="C279" s="137"/>
      <c r="D279" s="137"/>
    </row>
    <row r="280" spans="2:4" hidden="1" x14ac:dyDescent="0.25">
      <c r="C280" s="137"/>
      <c r="D280" s="137"/>
    </row>
    <row r="281" spans="2:4" hidden="1" x14ac:dyDescent="0.25">
      <c r="C281" s="137"/>
      <c r="D281" s="137"/>
    </row>
    <row r="282" spans="2:4" hidden="1" x14ac:dyDescent="0.25">
      <c r="C282" s="137"/>
      <c r="D282" s="137"/>
    </row>
    <row r="283" spans="2:4" hidden="1" x14ac:dyDescent="0.25">
      <c r="C283" s="137"/>
      <c r="D283" s="137"/>
    </row>
    <row r="284" spans="2:4" hidden="1" x14ac:dyDescent="0.25">
      <c r="C284" s="137"/>
      <c r="D284" s="137"/>
    </row>
    <row r="285" spans="2:4" hidden="1" x14ac:dyDescent="0.25">
      <c r="C285" s="137"/>
      <c r="D285" s="137"/>
    </row>
    <row r="286" spans="2:4" hidden="1" x14ac:dyDescent="0.25">
      <c r="C286" s="137"/>
      <c r="D286" s="137"/>
    </row>
    <row r="287" spans="2:4" hidden="1" x14ac:dyDescent="0.25">
      <c r="C287" s="137"/>
      <c r="D287" s="137"/>
    </row>
    <row r="288" spans="2:4" hidden="1" x14ac:dyDescent="0.25">
      <c r="C288" s="137"/>
      <c r="D288" s="137"/>
    </row>
    <row r="289" spans="3:4" hidden="1" x14ac:dyDescent="0.25">
      <c r="C289" s="137"/>
      <c r="D289" s="137"/>
    </row>
    <row r="290" spans="3:4" hidden="1" x14ac:dyDescent="0.25">
      <c r="C290" s="137"/>
      <c r="D290" s="137"/>
    </row>
    <row r="291" spans="3:4" hidden="1" x14ac:dyDescent="0.25">
      <c r="C291" s="137"/>
      <c r="D291" s="137"/>
    </row>
    <row r="292" spans="3:4" hidden="1" x14ac:dyDescent="0.25">
      <c r="C292" s="137"/>
      <c r="D292" s="137"/>
    </row>
    <row r="293" spans="3:4" hidden="1" x14ac:dyDescent="0.25">
      <c r="C293" s="137"/>
      <c r="D293" s="137"/>
    </row>
    <row r="294" spans="3:4" hidden="1" x14ac:dyDescent="0.25">
      <c r="C294" s="137"/>
      <c r="D294" s="137"/>
    </row>
    <row r="295" spans="3:4" hidden="1" x14ac:dyDescent="0.25">
      <c r="C295" s="137"/>
      <c r="D295" s="137"/>
    </row>
    <row r="296" spans="3:4" hidden="1" x14ac:dyDescent="0.25">
      <c r="C296" s="137"/>
      <c r="D296" s="137"/>
    </row>
    <row r="297" spans="3:4" hidden="1" x14ac:dyDescent="0.25">
      <c r="C297" s="137"/>
      <c r="D297" s="137"/>
    </row>
    <row r="298" spans="3:4" hidden="1" x14ac:dyDescent="0.25">
      <c r="C298" s="137"/>
      <c r="D298" s="137"/>
    </row>
    <row r="299" spans="3:4" hidden="1" x14ac:dyDescent="0.25">
      <c r="C299" s="137"/>
      <c r="D299" s="137"/>
    </row>
    <row r="300" spans="3:4" hidden="1" x14ac:dyDescent="0.25">
      <c r="C300" s="137"/>
      <c r="D300" s="137"/>
    </row>
    <row r="301" spans="3:4" hidden="1" x14ac:dyDescent="0.25">
      <c r="C301" s="137"/>
      <c r="D301" s="137"/>
    </row>
    <row r="302" spans="3:4" hidden="1" x14ac:dyDescent="0.25">
      <c r="C302" s="137"/>
      <c r="D302" s="137"/>
    </row>
    <row r="303" spans="3:4" hidden="1" x14ac:dyDescent="0.25">
      <c r="C303" s="137"/>
      <c r="D303" s="137"/>
    </row>
    <row r="304" spans="3:4" hidden="1" x14ac:dyDescent="0.25">
      <c r="C304" s="137"/>
      <c r="D304" s="137"/>
    </row>
    <row r="305" spans="3:4" hidden="1" x14ac:dyDescent="0.25">
      <c r="C305" s="137"/>
      <c r="D305" s="137"/>
    </row>
    <row r="306" spans="3:4" hidden="1" x14ac:dyDescent="0.25">
      <c r="C306" s="137"/>
      <c r="D306" s="137"/>
    </row>
    <row r="307" spans="3:4" hidden="1" x14ac:dyDescent="0.25">
      <c r="C307" s="137"/>
      <c r="D307" s="137"/>
    </row>
    <row r="308" spans="3:4" hidden="1" x14ac:dyDescent="0.25">
      <c r="C308" s="137"/>
      <c r="D308" s="137"/>
    </row>
    <row r="309" spans="3:4" hidden="1" x14ac:dyDescent="0.25">
      <c r="C309" s="137"/>
      <c r="D309" s="137"/>
    </row>
    <row r="310" spans="3:4" hidden="1" x14ac:dyDescent="0.25">
      <c r="C310" s="137"/>
      <c r="D310" s="137"/>
    </row>
    <row r="311" spans="3:4" hidden="1" x14ac:dyDescent="0.25">
      <c r="C311" s="137"/>
      <c r="D311" s="137"/>
    </row>
    <row r="312" spans="3:4" hidden="1" x14ac:dyDescent="0.25">
      <c r="C312" s="137"/>
      <c r="D312" s="137"/>
    </row>
    <row r="313" spans="3:4" hidden="1" x14ac:dyDescent="0.25">
      <c r="C313" s="137"/>
      <c r="D313" s="137"/>
    </row>
    <row r="314" spans="3:4" hidden="1" x14ac:dyDescent="0.25">
      <c r="C314" s="137"/>
      <c r="D314" s="137"/>
    </row>
    <row r="315" spans="3:4" hidden="1" x14ac:dyDescent="0.25">
      <c r="C315" s="137"/>
      <c r="D315" s="137"/>
    </row>
    <row r="316" spans="3:4" hidden="1" x14ac:dyDescent="0.25">
      <c r="C316" s="137"/>
      <c r="D316" s="137"/>
    </row>
    <row r="317" spans="3:4" hidden="1" x14ac:dyDescent="0.25">
      <c r="C317" s="137"/>
      <c r="D317" s="137"/>
    </row>
    <row r="318" spans="3:4" hidden="1" x14ac:dyDescent="0.25">
      <c r="C318" s="137"/>
      <c r="D318" s="137"/>
    </row>
    <row r="319" spans="3:4" hidden="1" x14ac:dyDescent="0.25">
      <c r="C319" s="137"/>
      <c r="D319" s="137"/>
    </row>
    <row r="320" spans="3:4" hidden="1" x14ac:dyDescent="0.25">
      <c r="C320" s="137"/>
      <c r="D320" s="137"/>
    </row>
    <row r="321" spans="2:4" hidden="1" x14ac:dyDescent="0.25">
      <c r="C321" s="137"/>
      <c r="D321" s="137"/>
    </row>
    <row r="322" spans="2:4" hidden="1" x14ac:dyDescent="0.25">
      <c r="C322" s="137"/>
      <c r="D322" s="137"/>
    </row>
    <row r="323" spans="2:4" hidden="1" x14ac:dyDescent="0.25">
      <c r="C323" s="137"/>
      <c r="D323" s="137"/>
    </row>
    <row r="324" spans="2:4" hidden="1" x14ac:dyDescent="0.25">
      <c r="C324" s="137"/>
      <c r="D324" s="137"/>
    </row>
    <row r="325" spans="2:4" hidden="1" x14ac:dyDescent="0.25">
      <c r="C325" s="137"/>
      <c r="D325" s="137"/>
    </row>
    <row r="326" spans="2:4" hidden="1" x14ac:dyDescent="0.25">
      <c r="C326" s="137"/>
      <c r="D326" s="137"/>
    </row>
    <row r="327" spans="2:4" hidden="1" x14ac:dyDescent="0.25">
      <c r="C327" s="137"/>
      <c r="D327" s="137"/>
    </row>
    <row r="328" spans="2:4" hidden="1" x14ac:dyDescent="0.25">
      <c r="C328" s="137"/>
      <c r="D328" s="137"/>
    </row>
    <row r="329" spans="2:4" hidden="1" x14ac:dyDescent="0.25">
      <c r="C329" s="137"/>
      <c r="D329" s="137"/>
    </row>
    <row r="330" spans="2:4" hidden="1" x14ac:dyDescent="0.25">
      <c r="C330" s="137"/>
      <c r="D330" s="137"/>
    </row>
    <row r="331" spans="2:4" hidden="1" x14ac:dyDescent="0.25">
      <c r="C331" s="137"/>
      <c r="D331" s="137"/>
    </row>
    <row r="332" spans="2:4" hidden="1" x14ac:dyDescent="0.25">
      <c r="B332" s="139"/>
      <c r="C332" s="137"/>
      <c r="D332" s="137"/>
    </row>
    <row r="333" spans="2:4" hidden="1" x14ac:dyDescent="0.25">
      <c r="C333" s="137"/>
      <c r="D333" s="137"/>
    </row>
    <row r="334" spans="2:4" hidden="1" x14ac:dyDescent="0.25">
      <c r="C334" s="137"/>
      <c r="D334" s="137"/>
    </row>
    <row r="335" spans="2:4" hidden="1" x14ac:dyDescent="0.25">
      <c r="C335" s="137"/>
      <c r="D335" s="137"/>
    </row>
    <row r="336" spans="2:4" hidden="1" x14ac:dyDescent="0.25">
      <c r="C336" s="137"/>
      <c r="D336" s="137"/>
    </row>
    <row r="337" spans="3:4" hidden="1" x14ac:dyDescent="0.25">
      <c r="C337" s="137"/>
      <c r="D337" s="137"/>
    </row>
    <row r="338" spans="3:4" hidden="1" x14ac:dyDescent="0.25">
      <c r="C338" s="137"/>
      <c r="D338" s="137"/>
    </row>
    <row r="339" spans="3:4" hidden="1" x14ac:dyDescent="0.25">
      <c r="C339" s="137"/>
      <c r="D339" s="137"/>
    </row>
    <row r="340" spans="3:4" hidden="1" x14ac:dyDescent="0.25">
      <c r="C340" s="137"/>
      <c r="D340" s="137"/>
    </row>
    <row r="341" spans="3:4" hidden="1" x14ac:dyDescent="0.25">
      <c r="C341" s="137"/>
      <c r="D341" s="137"/>
    </row>
    <row r="342" spans="3:4" hidden="1" x14ac:dyDescent="0.25">
      <c r="C342" s="137"/>
      <c r="D342" s="137"/>
    </row>
    <row r="343" spans="3:4" hidden="1" x14ac:dyDescent="0.25">
      <c r="C343" s="137"/>
      <c r="D343" s="137"/>
    </row>
    <row r="344" spans="3:4" hidden="1" x14ac:dyDescent="0.25">
      <c r="C344" s="137"/>
      <c r="D344" s="137"/>
    </row>
    <row r="345" spans="3:4" hidden="1" x14ac:dyDescent="0.25">
      <c r="C345" s="137"/>
      <c r="D345" s="137"/>
    </row>
    <row r="346" spans="3:4" hidden="1" x14ac:dyDescent="0.25">
      <c r="C346" s="137"/>
      <c r="D346" s="137"/>
    </row>
    <row r="347" spans="3:4" hidden="1" x14ac:dyDescent="0.25">
      <c r="C347" s="137"/>
      <c r="D347" s="137"/>
    </row>
    <row r="348" spans="3:4" hidden="1" x14ac:dyDescent="0.25">
      <c r="C348" s="137"/>
      <c r="D348" s="137"/>
    </row>
    <row r="349" spans="3:4" hidden="1" x14ac:dyDescent="0.25">
      <c r="C349" s="137"/>
      <c r="D349" s="137"/>
    </row>
    <row r="350" spans="3:4" hidden="1" x14ac:dyDescent="0.25">
      <c r="C350" s="137"/>
      <c r="D350" s="137"/>
    </row>
    <row r="351" spans="3:4" hidden="1" x14ac:dyDescent="0.25">
      <c r="C351" s="137"/>
      <c r="D351" s="137"/>
    </row>
    <row r="352" spans="3:4" hidden="1" x14ac:dyDescent="0.25">
      <c r="C352" s="137"/>
      <c r="D352" s="137"/>
    </row>
    <row r="353" spans="3:4" hidden="1" x14ac:dyDescent="0.25">
      <c r="C353" s="137"/>
      <c r="D353" s="137"/>
    </row>
    <row r="354" spans="3:4" hidden="1" x14ac:dyDescent="0.25">
      <c r="C354" s="137"/>
      <c r="D354" s="137"/>
    </row>
    <row r="355" spans="3:4" hidden="1" x14ac:dyDescent="0.25">
      <c r="C355" s="137"/>
      <c r="D355" s="137"/>
    </row>
    <row r="356" spans="3:4" hidden="1" x14ac:dyDescent="0.25">
      <c r="C356" s="137"/>
      <c r="D356" s="137"/>
    </row>
    <row r="357" spans="3:4" hidden="1" x14ac:dyDescent="0.25">
      <c r="C357" s="137"/>
      <c r="D357" s="137"/>
    </row>
    <row r="358" spans="3:4" hidden="1" x14ac:dyDescent="0.25">
      <c r="C358" s="137"/>
      <c r="D358" s="137"/>
    </row>
    <row r="359" spans="3:4" hidden="1" x14ac:dyDescent="0.25">
      <c r="C359" s="137"/>
      <c r="D359" s="137"/>
    </row>
    <row r="360" spans="3:4" hidden="1" x14ac:dyDescent="0.25">
      <c r="C360" s="137"/>
      <c r="D360" s="137"/>
    </row>
    <row r="361" spans="3:4" hidden="1" x14ac:dyDescent="0.25">
      <c r="C361" s="137"/>
      <c r="D361" s="137"/>
    </row>
    <row r="362" spans="3:4" hidden="1" x14ac:dyDescent="0.25">
      <c r="C362" s="137"/>
      <c r="D362" s="137"/>
    </row>
    <row r="363" spans="3:4" hidden="1" x14ac:dyDescent="0.25">
      <c r="C363" s="137"/>
      <c r="D363" s="137"/>
    </row>
    <row r="364" spans="3:4" hidden="1" x14ac:dyDescent="0.25">
      <c r="C364" s="137"/>
      <c r="D364" s="137"/>
    </row>
    <row r="365" spans="3:4" hidden="1" x14ac:dyDescent="0.25">
      <c r="C365" s="137"/>
      <c r="D365" s="137"/>
    </row>
    <row r="366" spans="3:4" hidden="1" x14ac:dyDescent="0.25">
      <c r="C366" s="137"/>
      <c r="D366" s="137"/>
    </row>
    <row r="367" spans="3:4" hidden="1" x14ac:dyDescent="0.25">
      <c r="C367" s="137"/>
      <c r="D367" s="137"/>
    </row>
    <row r="368" spans="3:4" hidden="1" x14ac:dyDescent="0.25">
      <c r="C368" s="137"/>
      <c r="D368" s="137"/>
    </row>
    <row r="369" spans="3:4" hidden="1" x14ac:dyDescent="0.25">
      <c r="C369" s="137"/>
      <c r="D369" s="137"/>
    </row>
    <row r="370" spans="3:4" hidden="1" x14ac:dyDescent="0.25">
      <c r="C370" s="137"/>
      <c r="D370" s="137"/>
    </row>
    <row r="371" spans="3:4" hidden="1" x14ac:dyDescent="0.25">
      <c r="C371" s="137"/>
      <c r="D371" s="137"/>
    </row>
    <row r="372" spans="3:4" hidden="1" x14ac:dyDescent="0.25">
      <c r="C372" s="137"/>
      <c r="D372" s="137"/>
    </row>
    <row r="373" spans="3:4" hidden="1" x14ac:dyDescent="0.25">
      <c r="C373" s="137"/>
      <c r="D373" s="137"/>
    </row>
    <row r="374" spans="3:4" hidden="1" x14ac:dyDescent="0.25">
      <c r="C374" s="137"/>
      <c r="D374" s="137"/>
    </row>
    <row r="375" spans="3:4" hidden="1" x14ac:dyDescent="0.25">
      <c r="C375" s="137"/>
      <c r="D375" s="137"/>
    </row>
    <row r="376" spans="3:4" hidden="1" x14ac:dyDescent="0.25">
      <c r="C376" s="137"/>
      <c r="D376" s="137"/>
    </row>
    <row r="377" spans="3:4" hidden="1" x14ac:dyDescent="0.25">
      <c r="C377" s="137"/>
      <c r="D377" s="137"/>
    </row>
    <row r="378" spans="3:4" hidden="1" x14ac:dyDescent="0.25">
      <c r="C378" s="137"/>
      <c r="D378" s="137"/>
    </row>
    <row r="379" spans="3:4" hidden="1" x14ac:dyDescent="0.25">
      <c r="C379" s="137"/>
      <c r="D379" s="137"/>
    </row>
    <row r="380" spans="3:4" hidden="1" x14ac:dyDescent="0.25">
      <c r="C380" s="137"/>
      <c r="D380" s="137"/>
    </row>
    <row r="381" spans="3:4" hidden="1" x14ac:dyDescent="0.25">
      <c r="C381" s="137"/>
      <c r="D381" s="137"/>
    </row>
    <row r="382" spans="3:4" hidden="1" x14ac:dyDescent="0.25">
      <c r="C382" s="137"/>
      <c r="D382" s="137"/>
    </row>
    <row r="383" spans="3:4" hidden="1" x14ac:dyDescent="0.25">
      <c r="C383" s="137"/>
      <c r="D383" s="137"/>
    </row>
    <row r="384" spans="3:4" hidden="1" x14ac:dyDescent="0.25">
      <c r="C384" s="137"/>
      <c r="D384" s="137"/>
    </row>
    <row r="385" spans="3:4" hidden="1" x14ac:dyDescent="0.25">
      <c r="C385" s="137"/>
      <c r="D385" s="137"/>
    </row>
    <row r="386" spans="3:4" hidden="1" x14ac:dyDescent="0.25">
      <c r="C386" s="137"/>
      <c r="D386" s="137"/>
    </row>
    <row r="387" spans="3:4" hidden="1" x14ac:dyDescent="0.25">
      <c r="C387" s="137"/>
      <c r="D387" s="137"/>
    </row>
    <row r="388" spans="3:4" hidden="1" x14ac:dyDescent="0.25">
      <c r="C388" s="137"/>
      <c r="D388" s="137"/>
    </row>
    <row r="389" spans="3:4" hidden="1" x14ac:dyDescent="0.25">
      <c r="C389" s="137"/>
      <c r="D389" s="137"/>
    </row>
    <row r="390" spans="3:4" hidden="1" x14ac:dyDescent="0.25">
      <c r="C390" s="137"/>
      <c r="D390" s="137"/>
    </row>
    <row r="391" spans="3:4" hidden="1" x14ac:dyDescent="0.25">
      <c r="C391" s="137"/>
      <c r="D391" s="137"/>
    </row>
    <row r="392" spans="3:4" hidden="1" x14ac:dyDescent="0.25">
      <c r="C392" s="137"/>
      <c r="D392" s="137"/>
    </row>
    <row r="393" spans="3:4" hidden="1" x14ac:dyDescent="0.25">
      <c r="C393" s="137"/>
      <c r="D393" s="137"/>
    </row>
    <row r="394" spans="3:4" hidden="1" x14ac:dyDescent="0.25">
      <c r="C394" s="137"/>
      <c r="D394" s="137"/>
    </row>
    <row r="395" spans="3:4" hidden="1" x14ac:dyDescent="0.25">
      <c r="C395" s="137"/>
      <c r="D395" s="137"/>
    </row>
    <row r="396" spans="3:4" hidden="1" x14ac:dyDescent="0.25">
      <c r="C396" s="137"/>
      <c r="D396" s="137"/>
    </row>
    <row r="397" spans="3:4" hidden="1" x14ac:dyDescent="0.25">
      <c r="C397" s="137"/>
      <c r="D397" s="137"/>
    </row>
    <row r="398" spans="3:4" hidden="1" x14ac:dyDescent="0.25">
      <c r="C398" s="137"/>
      <c r="D398" s="137"/>
    </row>
    <row r="399" spans="3:4" hidden="1" x14ac:dyDescent="0.25">
      <c r="C399" s="137"/>
      <c r="D399" s="137"/>
    </row>
    <row r="400" spans="3:4" hidden="1" x14ac:dyDescent="0.25">
      <c r="C400" s="137"/>
      <c r="D400" s="137"/>
    </row>
    <row r="401" spans="3:4" hidden="1" x14ac:dyDescent="0.25">
      <c r="C401" s="137"/>
      <c r="D401" s="137"/>
    </row>
  </sheetData>
  <sheetProtection algorithmName="SHA-512" hashValue="kUkGA8XFYlG6CjaEZbgydxuq+GzEiVg5gEbl4hXcVtFx5Tc0oCTwBd9HwREA2isXmThf2adu09hq5yXQlRUZ+w==" saltValue="p233MgsebWThXRURXH24Uw==" spinCount="100000" sheet="1" objects="1" scenarios="1"/>
  <mergeCells count="5">
    <mergeCell ref="A3:J4"/>
    <mergeCell ref="L3:R4"/>
    <mergeCell ref="M18:S29"/>
    <mergeCell ref="A1:AD1"/>
    <mergeCell ref="A2:AD2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% de Gordura</vt:lpstr>
      <vt:lpstr>TMB</vt:lpstr>
      <vt:lpstr>Cálculo de Macros</vt:lpstr>
      <vt:lpstr>Divisão das Refeições</vt:lpstr>
      <vt:lpstr>Alimentos</vt:lpstr>
      <vt:lpstr>Valor Biológico e Índice Glicêm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User;Gorgonoid</dc:creator>
  <cp:lastModifiedBy>Marco Antonio Ferreira Michel</cp:lastModifiedBy>
  <dcterms:created xsi:type="dcterms:W3CDTF">2017-04-18T15:51:11Z</dcterms:created>
  <dcterms:modified xsi:type="dcterms:W3CDTF">2017-10-19T12:04:20Z</dcterms:modified>
</cp:coreProperties>
</file>