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0" yWindow="60" windowWidth="19200" windowHeight="7245" activeTab="1"/>
  </bookViews>
  <sheets>
    <sheet name="TMB" sheetId="15" r:id="rId1"/>
    <sheet name="DIETA " sheetId="45" r:id="rId2"/>
    <sheet name="IMPRIMIR" sheetId="34" r:id="rId3"/>
    <sheet name="Lista_Alimentos" sheetId="46" r:id="rId4"/>
  </sheets>
  <definedNames>
    <definedName name="ALIMENTOS">Lista_Alimentos!$C$4:$C$14</definedName>
    <definedName name="_xlnm.Print_Area" localSheetId="1">'DIETA '!$A$1:$AG$29</definedName>
    <definedName name="_xlnm.Print_Area" localSheetId="2">IMPRIMIR!$B$1:$K$33</definedName>
    <definedName name="_xlnm.Print_Area" localSheetId="3">Lista_Alimentos!$B$1:$G$14</definedName>
    <definedName name="_xlnm.Print_Area" localSheetId="0">TMB!$A$1:$M$12</definedName>
  </definedNames>
  <calcPr calcId="144525"/>
</workbook>
</file>

<file path=xl/calcChain.xml><?xml version="1.0" encoding="utf-8"?>
<calcChain xmlns="http://schemas.openxmlformats.org/spreadsheetml/2006/main">
  <c r="AE29" i="45" l="1"/>
  <c r="AE28" i="45"/>
  <c r="AE27" i="45"/>
  <c r="AC27" i="45"/>
  <c r="AC26" i="45"/>
  <c r="AE26" i="45"/>
  <c r="AC25" i="45"/>
  <c r="AE25" i="45"/>
  <c r="F4" i="45" l="1"/>
  <c r="G4" i="45"/>
  <c r="E5" i="45"/>
  <c r="F5" i="45"/>
  <c r="G5" i="45"/>
  <c r="E6" i="45"/>
  <c r="F6" i="45"/>
  <c r="G6" i="45"/>
  <c r="E7" i="45"/>
  <c r="F7" i="45"/>
  <c r="G7" i="45"/>
  <c r="E8" i="45"/>
  <c r="F8" i="45"/>
  <c r="G8" i="45"/>
  <c r="E9" i="45"/>
  <c r="F9" i="45"/>
  <c r="G9" i="45"/>
  <c r="E10" i="45"/>
  <c r="F10" i="45"/>
  <c r="G10" i="45"/>
  <c r="E4" i="45"/>
  <c r="E18" i="45" l="1"/>
  <c r="F18" i="45"/>
  <c r="G18" i="45"/>
  <c r="E19" i="45"/>
  <c r="F19" i="45"/>
  <c r="G19" i="45"/>
  <c r="E20" i="45"/>
  <c r="F20" i="45"/>
  <c r="G20" i="45"/>
  <c r="E21" i="45"/>
  <c r="F21" i="45"/>
  <c r="G21" i="45"/>
  <c r="E22" i="45"/>
  <c r="F22" i="45"/>
  <c r="G22" i="45"/>
  <c r="E23" i="45"/>
  <c r="F23" i="45"/>
  <c r="G23" i="45"/>
  <c r="G17" i="45"/>
  <c r="F17" i="45"/>
  <c r="M18" i="45"/>
  <c r="N18" i="45"/>
  <c r="O18" i="45"/>
  <c r="M19" i="45"/>
  <c r="N19" i="45"/>
  <c r="O19" i="45"/>
  <c r="M20" i="45"/>
  <c r="N20" i="45"/>
  <c r="O20" i="45"/>
  <c r="M21" i="45"/>
  <c r="N21" i="45"/>
  <c r="O21" i="45"/>
  <c r="M22" i="45"/>
  <c r="N22" i="45"/>
  <c r="O22" i="45"/>
  <c r="M23" i="45"/>
  <c r="N23" i="45"/>
  <c r="O23" i="45"/>
  <c r="O17" i="45"/>
  <c r="N17" i="45"/>
  <c r="U18" i="45"/>
  <c r="V18" i="45"/>
  <c r="W18" i="45"/>
  <c r="U19" i="45"/>
  <c r="V19" i="45"/>
  <c r="W19" i="45"/>
  <c r="U20" i="45"/>
  <c r="V20" i="45"/>
  <c r="W20" i="45"/>
  <c r="U21" i="45"/>
  <c r="V21" i="45"/>
  <c r="W21" i="45"/>
  <c r="U22" i="45"/>
  <c r="V22" i="45"/>
  <c r="W22" i="45"/>
  <c r="U23" i="45"/>
  <c r="V23" i="45"/>
  <c r="W23" i="45"/>
  <c r="W17" i="45"/>
  <c r="V17" i="45"/>
  <c r="U5" i="45"/>
  <c r="V5" i="45"/>
  <c r="W5" i="45"/>
  <c r="U6" i="45"/>
  <c r="V6" i="45"/>
  <c r="W6" i="45"/>
  <c r="U7" i="45"/>
  <c r="V7" i="45"/>
  <c r="W7" i="45"/>
  <c r="U8" i="45"/>
  <c r="V8" i="45"/>
  <c r="W8" i="45"/>
  <c r="U9" i="45"/>
  <c r="V9" i="45"/>
  <c r="W9" i="45"/>
  <c r="U10" i="45"/>
  <c r="V10" i="45"/>
  <c r="W10" i="45"/>
  <c r="W4" i="45"/>
  <c r="V4" i="45"/>
  <c r="M5" i="45"/>
  <c r="N5" i="45"/>
  <c r="O5" i="45"/>
  <c r="M6" i="45"/>
  <c r="N6" i="45"/>
  <c r="O6" i="45"/>
  <c r="M7" i="45"/>
  <c r="N7" i="45"/>
  <c r="O7" i="45"/>
  <c r="M8" i="45"/>
  <c r="N8" i="45"/>
  <c r="O8" i="45"/>
  <c r="M9" i="45"/>
  <c r="N9" i="45"/>
  <c r="O9" i="45"/>
  <c r="M10" i="45"/>
  <c r="N10" i="45"/>
  <c r="O10" i="45"/>
  <c r="O4" i="45"/>
  <c r="N4" i="45"/>
  <c r="U17" i="45"/>
  <c r="M17" i="45"/>
  <c r="E17" i="45"/>
  <c r="U4" i="45"/>
  <c r="M4" i="45"/>
  <c r="C10" i="15" l="1"/>
  <c r="AD12" i="45" l="1"/>
  <c r="AB20" i="45" s="1"/>
  <c r="AD20" i="45" s="1"/>
  <c r="AD10" i="45" l="1"/>
  <c r="E24" i="45" l="1"/>
  <c r="F24" i="45"/>
  <c r="G24" i="45"/>
  <c r="M24" i="45"/>
  <c r="N24" i="45"/>
  <c r="O24" i="45"/>
  <c r="V24" i="45"/>
  <c r="W24" i="45"/>
  <c r="U11" i="45"/>
  <c r="W11" i="45"/>
  <c r="V11" i="45"/>
  <c r="G11" i="45"/>
  <c r="F11" i="45"/>
  <c r="O11" i="45"/>
  <c r="N11" i="45"/>
  <c r="M11" i="45"/>
  <c r="E11" i="45"/>
  <c r="AD11" i="45"/>
  <c r="AB19" i="45" s="1"/>
  <c r="AD19" i="45" s="1"/>
  <c r="AB18" i="45"/>
  <c r="AD18" i="45" s="1"/>
  <c r="AB4" i="45" l="1"/>
  <c r="AB5" i="45"/>
  <c r="AD21" i="45"/>
  <c r="AE20" i="45" s="1"/>
  <c r="J23" i="34"/>
  <c r="I23" i="34"/>
  <c r="J22" i="34"/>
  <c r="I22" i="34"/>
  <c r="G23" i="34"/>
  <c r="F23" i="34"/>
  <c r="G22" i="34"/>
  <c r="F22" i="34"/>
  <c r="D23" i="34"/>
  <c r="C23" i="34"/>
  <c r="D22" i="34"/>
  <c r="C22" i="34"/>
  <c r="J14" i="34"/>
  <c r="I14" i="34"/>
  <c r="J13" i="34"/>
  <c r="I13" i="34"/>
  <c r="G14" i="34"/>
  <c r="F14" i="34"/>
  <c r="G13" i="34"/>
  <c r="F13" i="34"/>
  <c r="D14" i="34"/>
  <c r="C14" i="34"/>
  <c r="D13" i="34"/>
  <c r="C13" i="34"/>
  <c r="J5" i="34"/>
  <c r="I5" i="34"/>
  <c r="J4" i="34"/>
  <c r="I4" i="34"/>
  <c r="G5" i="34"/>
  <c r="F5" i="34"/>
  <c r="G4" i="34"/>
  <c r="F4" i="34"/>
  <c r="J29" i="34"/>
  <c r="I29" i="34"/>
  <c r="J28" i="34"/>
  <c r="I28" i="34"/>
  <c r="J27" i="34"/>
  <c r="I27" i="34"/>
  <c r="J26" i="34"/>
  <c r="I26" i="34"/>
  <c r="J25" i="34"/>
  <c r="I25" i="34"/>
  <c r="J24" i="34"/>
  <c r="I24" i="34"/>
  <c r="D29" i="34"/>
  <c r="C29" i="34"/>
  <c r="D28" i="34"/>
  <c r="C28" i="34"/>
  <c r="D27" i="34"/>
  <c r="C27" i="34"/>
  <c r="D26" i="34"/>
  <c r="C26" i="34"/>
  <c r="D25" i="34"/>
  <c r="C25" i="34"/>
  <c r="D24" i="34"/>
  <c r="C24" i="34"/>
  <c r="G29" i="34"/>
  <c r="F29" i="34"/>
  <c r="G28" i="34"/>
  <c r="F28" i="34"/>
  <c r="G27" i="34"/>
  <c r="F27" i="34"/>
  <c r="G26" i="34"/>
  <c r="F26" i="34"/>
  <c r="G25" i="34"/>
  <c r="F25" i="34"/>
  <c r="G24" i="34"/>
  <c r="F24" i="34"/>
  <c r="J20" i="34"/>
  <c r="I20" i="34"/>
  <c r="J19" i="34"/>
  <c r="I19" i="34"/>
  <c r="J18" i="34"/>
  <c r="I18" i="34"/>
  <c r="J17" i="34"/>
  <c r="I17" i="34"/>
  <c r="J16" i="34"/>
  <c r="I16" i="34"/>
  <c r="J15" i="34"/>
  <c r="I15" i="34"/>
  <c r="G20" i="34"/>
  <c r="F20" i="34"/>
  <c r="G19" i="34"/>
  <c r="F19" i="34"/>
  <c r="G18" i="34"/>
  <c r="F18" i="34"/>
  <c r="G17" i="34"/>
  <c r="F17" i="34"/>
  <c r="G16" i="34"/>
  <c r="F16" i="34"/>
  <c r="G15" i="34"/>
  <c r="F15" i="34"/>
  <c r="D20" i="34"/>
  <c r="C20" i="34"/>
  <c r="D19" i="34"/>
  <c r="C19" i="34"/>
  <c r="D18" i="34"/>
  <c r="C18" i="34"/>
  <c r="D17" i="34"/>
  <c r="C17" i="34"/>
  <c r="D16" i="34"/>
  <c r="C16" i="34"/>
  <c r="D15" i="34"/>
  <c r="C15" i="34"/>
  <c r="J11" i="34"/>
  <c r="I11" i="34"/>
  <c r="J10" i="34"/>
  <c r="I10" i="34"/>
  <c r="J9" i="34"/>
  <c r="I9" i="34"/>
  <c r="J8" i="34"/>
  <c r="I8" i="34"/>
  <c r="J7" i="34"/>
  <c r="I7" i="34"/>
  <c r="J6" i="34"/>
  <c r="I6" i="34"/>
  <c r="G11" i="34"/>
  <c r="F11" i="34"/>
  <c r="G10" i="34"/>
  <c r="F10" i="34"/>
  <c r="G9" i="34"/>
  <c r="F9" i="34"/>
  <c r="G8" i="34"/>
  <c r="F8" i="34"/>
  <c r="G7" i="34"/>
  <c r="F7" i="34"/>
  <c r="G6" i="34"/>
  <c r="F6" i="34"/>
  <c r="D11" i="34"/>
  <c r="C11" i="34"/>
  <c r="D10" i="34"/>
  <c r="C10" i="34"/>
  <c r="D9" i="34"/>
  <c r="C9" i="34"/>
  <c r="D8" i="34"/>
  <c r="C8" i="34"/>
  <c r="D7" i="34"/>
  <c r="C7" i="34"/>
  <c r="D6" i="34"/>
  <c r="C6" i="34"/>
  <c r="D5" i="34"/>
  <c r="C5" i="34"/>
  <c r="D4" i="34"/>
  <c r="C4" i="34"/>
  <c r="V25" i="45"/>
  <c r="W25" i="45"/>
  <c r="U24" i="45"/>
  <c r="U25" i="45" s="1"/>
  <c r="O25" i="45"/>
  <c r="N25" i="45"/>
  <c r="M25" i="45"/>
  <c r="G25" i="45"/>
  <c r="F25" i="45"/>
  <c r="E25" i="45"/>
  <c r="W12" i="45"/>
  <c r="V12" i="45"/>
  <c r="U12" i="45"/>
  <c r="O12" i="45"/>
  <c r="N12" i="45"/>
  <c r="M12" i="45"/>
  <c r="G12" i="45"/>
  <c r="F12" i="45"/>
  <c r="E12" i="45"/>
  <c r="AE18" i="45" l="1"/>
  <c r="AE19" i="45"/>
  <c r="AB3" i="45"/>
  <c r="AE3" i="45" s="1"/>
  <c r="AD4" i="45"/>
  <c r="AD5" i="45"/>
  <c r="AD3" i="45"/>
  <c r="S25" i="45"/>
  <c r="K12" i="45"/>
  <c r="K25" i="45"/>
  <c r="C12" i="45"/>
  <c r="C25" i="45"/>
  <c r="S12" i="45"/>
  <c r="AE11" i="45"/>
  <c r="AC3" i="45" l="1"/>
  <c r="AC4" i="45"/>
  <c r="AC5" i="45"/>
  <c r="AE5" i="45"/>
  <c r="AE12" i="45"/>
  <c r="AD6" i="45"/>
  <c r="AE4" i="45"/>
  <c r="AE10" i="45"/>
  <c r="AD7" i="45" l="1"/>
  <c r="D2" i="34"/>
</calcChain>
</file>

<file path=xl/comments1.xml><?xml version="1.0" encoding="utf-8"?>
<comments xmlns="http://schemas.openxmlformats.org/spreadsheetml/2006/main">
  <authors>
    <author>Junior</author>
  </authors>
  <commentList>
    <comment ref="L5" authorId="0">
      <text>
        <r>
          <rPr>
            <b/>
            <sz val="9"/>
            <color indexed="81"/>
            <rFont val="Tahoma"/>
            <family val="2"/>
          </rPr>
          <t>Ser sedentário significa que você não faz nada o dia todo (assiste TV e dorme o dia inteiro)</t>
        </r>
      </text>
    </comment>
    <comment ref="L6" authorId="0">
      <text>
        <r>
          <rPr>
            <b/>
            <sz val="9"/>
            <color indexed="81"/>
            <rFont val="Tahoma"/>
            <family val="2"/>
          </rPr>
          <t>Ser super levemente ativo significa que você não faz nenhuma atividade física. Você trabalha no escritório, no computador, e não faz nenhum tipo de atividade física durante o dia.</t>
        </r>
      </text>
    </comment>
    <comment ref="L7" authorId="0">
      <text>
        <r>
          <rPr>
            <b/>
            <sz val="9"/>
            <color indexed="81"/>
            <rFont val="Tahoma"/>
            <family val="2"/>
          </rPr>
          <t>Ser levemente ativo significa que você tem um trabalho que não necessita de esforço físico (escritório, escrivaninha, etc.) mas faz algum tipo de atividade física durante o dia, por exemplo, caminhada, mas nada pesado.</t>
        </r>
      </text>
    </comment>
    <comment ref="L8" authorId="0">
      <text>
        <r>
          <rPr>
            <b/>
            <sz val="9"/>
            <color indexed="81"/>
            <rFont val="Tahoma"/>
            <family val="2"/>
          </rPr>
          <t>Por moderadamente ativo nós queremos dizer que você tem um trabalho que não necessita de esforço físico (escritório, escrivaninha, etc.), faz uma atividade física durante o dia e um treino diário na sua rotina. Aqui é onde a maioria de vocês está.</t>
        </r>
      </text>
    </comment>
    <comment ref="L9" authorId="0">
      <text>
        <r>
          <rPr>
            <b/>
            <sz val="9"/>
            <color indexed="81"/>
            <rFont val="Tahoma"/>
            <family val="2"/>
          </rPr>
          <t>Por altamente ativo nós queremos dizer que ou você treina e faz um trabalho que exige esforço físico, ou tem um trabalho sem esforço físico e treina duas vezes por dia.</t>
        </r>
      </text>
    </comment>
    <comment ref="L10" authorId="0">
      <text>
        <r>
          <rPr>
            <b/>
            <sz val="9"/>
            <color indexed="81"/>
            <rFont val="Tahoma"/>
            <family val="2"/>
          </rPr>
          <t>Por extremamente ativo nós queremos dizer que você tem um trabalho bem duro que exige bastante esforço físico e ainda treina.</t>
        </r>
      </text>
    </comment>
  </commentList>
</comments>
</file>

<file path=xl/sharedStrings.xml><?xml version="1.0" encoding="utf-8"?>
<sst xmlns="http://schemas.openxmlformats.org/spreadsheetml/2006/main" count="159" uniqueCount="78">
  <si>
    <t>Carb</t>
  </si>
  <si>
    <t>Kcal</t>
  </si>
  <si>
    <t>%</t>
  </si>
  <si>
    <t>G</t>
  </si>
  <si>
    <t xml:space="preserve"> (g)</t>
  </si>
  <si>
    <t>(kcal)</t>
  </si>
  <si>
    <t>kcals</t>
  </si>
  <si>
    <t>Peso</t>
  </si>
  <si>
    <t>Altura</t>
  </si>
  <si>
    <t>Idade</t>
  </si>
  <si>
    <t>Anos</t>
  </si>
  <si>
    <t>Kcals</t>
  </si>
  <si>
    <t>Centimetros</t>
  </si>
  <si>
    <t>Sedentário</t>
  </si>
  <si>
    <t>Super Levemente Ativo</t>
  </si>
  <si>
    <t>Altamente Ativo</t>
  </si>
  <si>
    <t>Moderadamente Ativo</t>
  </si>
  <si>
    <t>Levemente Ativo</t>
  </si>
  <si>
    <t>Extremamente Ativo</t>
  </si>
  <si>
    <t>FA</t>
  </si>
  <si>
    <t xml:space="preserve">     Fator de Atividade (FA)</t>
  </si>
  <si>
    <t>Total</t>
  </si>
  <si>
    <t>Kilos</t>
  </si>
  <si>
    <t>g/kg</t>
  </si>
  <si>
    <t>Excedente</t>
  </si>
  <si>
    <t>Alimento</t>
  </si>
  <si>
    <t>Coeficiente</t>
  </si>
  <si>
    <t xml:space="preserve">             Divisão de Macronutrientes por Refeição</t>
  </si>
  <si>
    <t>Macro</t>
  </si>
  <si>
    <t>g total</t>
  </si>
  <si>
    <t>Proteína</t>
  </si>
  <si>
    <t>TAXA METABÓLICA BASAL</t>
  </si>
  <si>
    <t xml:space="preserve">           Gasto Calórico Diário</t>
  </si>
  <si>
    <t>DIETA</t>
  </si>
  <si>
    <t>g/Ref.</t>
  </si>
  <si>
    <t>Ref.</t>
  </si>
  <si>
    <t xml:space="preserve">               Proteína e Carboidrato / Kg</t>
  </si>
  <si>
    <t>MACRO</t>
  </si>
  <si>
    <t>Carboidrato</t>
  </si>
  <si>
    <t>Gordura</t>
  </si>
  <si>
    <t>CONSUMO</t>
  </si>
  <si>
    <t>Quantidade</t>
  </si>
  <si>
    <t>Café da Manhã</t>
  </si>
  <si>
    <t>Almoço</t>
  </si>
  <si>
    <t>Café da Tarde</t>
  </si>
  <si>
    <t>Pré-Treino</t>
  </si>
  <si>
    <t>Pós-Treino</t>
  </si>
  <si>
    <t>Ceia</t>
  </si>
  <si>
    <t>ID</t>
  </si>
  <si>
    <t>DESCRIÇÃO</t>
  </si>
  <si>
    <t>UNIDADE</t>
  </si>
  <si>
    <t>MACRONUTRIENTES</t>
  </si>
  <si>
    <t>PROTEINA</t>
  </si>
  <si>
    <t>CARBOIDRATO</t>
  </si>
  <si>
    <t>GORDURA</t>
  </si>
  <si>
    <t>1g</t>
  </si>
  <si>
    <t>Unidade</t>
  </si>
  <si>
    <t>Abacate (g)</t>
  </si>
  <si>
    <t>Arroz Branco (g)</t>
  </si>
  <si>
    <t>Banana (g)</t>
  </si>
  <si>
    <t>Batata-Doce Cozida (g)</t>
  </si>
  <si>
    <t>Brocolis Cozido (g)</t>
  </si>
  <si>
    <t>Farelo de Aveia (g)</t>
  </si>
  <si>
    <t>Feijão Carioca Cozido (g)</t>
  </si>
  <si>
    <t>Filé de Frango (g)</t>
  </si>
  <si>
    <t>Manteiga Ghee (g)</t>
  </si>
  <si>
    <t>Ovo (Unidade)</t>
  </si>
  <si>
    <t>Acém Moido (g)</t>
  </si>
  <si>
    <t>Filé de Frango</t>
  </si>
  <si>
    <t>Dias</t>
  </si>
  <si>
    <t>Item</t>
  </si>
  <si>
    <t>Preço</t>
  </si>
  <si>
    <t>Custo</t>
  </si>
  <si>
    <t>Acém Moido</t>
  </si>
  <si>
    <t>Ovos</t>
  </si>
  <si>
    <t>Quant</t>
  </si>
  <si>
    <t>Feijão Carioca</t>
  </si>
  <si>
    <t>Previsão dos Gastos Relevantes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</si>
</sst>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-* #,##0_-;\-* #,##0_-;_-* &quot;-&quot;??_-;_-@_-"/>
    <numFmt numFmtId="165" formatCode="_-* #,##0_-;\-* #,##0_-;_-* &quot;-&quot;???_-;_-@_-"/>
    <numFmt numFmtId="166" formatCode="0.0"/>
    <numFmt numFmtId="167" formatCode="_-&quot;R$&quot;\ * #,##0.0_-;\-&quot;R$&quot;\ * #,##0.0_-;_-&quot;R$&quot;\ * &quot;-&quot;??_-;_-@_-"/>
  </numFmts>
  <fonts count="73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6" tint="-0.249977111117893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0"/>
      <name val="Microsoft Sans Serif"/>
      <family val="2"/>
    </font>
    <font>
      <sz val="10"/>
      <color rgb="FFC00000"/>
      <name val="Microsoft Sans Serif"/>
      <family val="2"/>
    </font>
    <font>
      <sz val="10"/>
      <color theme="1"/>
      <name val="Microsoft Sans Serif"/>
      <family val="2"/>
    </font>
    <font>
      <b/>
      <sz val="10"/>
      <color rgb="FFC00000"/>
      <name val="Microsoft Sans Serif"/>
      <family val="2"/>
    </font>
    <font>
      <sz val="10"/>
      <color theme="0"/>
      <name val="Microsoft Sans Serif"/>
      <family val="2"/>
    </font>
    <font>
      <sz val="10"/>
      <color theme="5" tint="-0.249977111117893"/>
      <name val="Microsoft Sans Serif"/>
      <family val="2"/>
    </font>
    <font>
      <sz val="8"/>
      <color rgb="FFC00000"/>
      <name val="Microsoft Sans Serif"/>
      <family val="2"/>
    </font>
    <font>
      <b/>
      <sz val="8"/>
      <color theme="0"/>
      <name val="Microsoft Sans Serif"/>
      <family val="2"/>
    </font>
    <font>
      <b/>
      <sz val="9"/>
      <color indexed="81"/>
      <name val="Tahoma"/>
      <family val="2"/>
    </font>
    <font>
      <b/>
      <sz val="10"/>
      <color theme="0"/>
      <name val="Calibri"/>
      <family val="2"/>
      <scheme val="minor"/>
    </font>
    <font>
      <b/>
      <sz val="10"/>
      <color theme="6" tint="-0.249977111117893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0"/>
      <name val="Calibri"/>
      <family val="2"/>
      <scheme val="minor"/>
    </font>
    <font>
      <sz val="11"/>
      <color rgb="FFC00000"/>
      <name val="Calibri"/>
      <family val="2"/>
      <scheme val="minor"/>
    </font>
    <font>
      <b/>
      <sz val="11"/>
      <color rgb="FFC00000"/>
      <name val="Calibri"/>
      <family val="2"/>
      <scheme val="minor"/>
    </font>
    <font>
      <b/>
      <sz val="10"/>
      <color theme="3" tint="0.79998168889431442"/>
      <name val="Calibri"/>
      <family val="2"/>
      <scheme val="minor"/>
    </font>
    <font>
      <sz val="10"/>
      <color theme="3" tint="0.79998168889431442"/>
      <name val="Calibri"/>
      <family val="2"/>
      <scheme val="minor"/>
    </font>
    <font>
      <b/>
      <sz val="10"/>
      <color theme="6" tint="0.39997558519241921"/>
      <name val="Calibri"/>
      <family val="2"/>
      <scheme val="minor"/>
    </font>
    <font>
      <sz val="10"/>
      <color theme="6" tint="0.39997558519241921"/>
      <name val="Calibri"/>
      <family val="2"/>
      <scheme val="minor"/>
    </font>
    <font>
      <b/>
      <sz val="10"/>
      <color rgb="FFC00000"/>
      <name val="Calibri"/>
      <family val="2"/>
      <scheme val="minor"/>
    </font>
    <font>
      <b/>
      <sz val="8"/>
      <color rgb="FFC00000"/>
      <name val="Microsoft Sans Serif"/>
      <family val="2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theme="3" tint="0.39997558519241921"/>
      <name val="Calibri"/>
      <family val="2"/>
      <scheme val="minor"/>
    </font>
    <font>
      <b/>
      <sz val="12"/>
      <color rgb="FFC00000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theme="6" tint="-0.249977111117893"/>
      <name val="Calibri"/>
      <family val="2"/>
      <scheme val="minor"/>
    </font>
    <font>
      <sz val="10"/>
      <color rgb="FFC00000"/>
      <name val="Calibri"/>
      <family val="2"/>
      <scheme val="minor"/>
    </font>
    <font>
      <sz val="9"/>
      <color theme="6" tint="-0.249977111117893"/>
      <name val="Calibri"/>
      <family val="2"/>
      <scheme val="minor"/>
    </font>
    <font>
      <sz val="10"/>
      <color theme="6" tint="-0.249977111117893"/>
      <name val="Calibri"/>
      <family val="2"/>
      <scheme val="minor"/>
    </font>
    <font>
      <b/>
      <sz val="14"/>
      <color theme="6" tint="-0.249977111117893"/>
      <name val="Calibri"/>
      <family val="2"/>
      <scheme val="minor"/>
    </font>
    <font>
      <b/>
      <sz val="14"/>
      <color rgb="FFC00000"/>
      <name val="Calibri"/>
      <family val="2"/>
      <scheme val="minor"/>
    </font>
    <font>
      <sz val="18"/>
      <color theme="0"/>
      <name val="Impact"/>
      <family val="2"/>
    </font>
    <font>
      <b/>
      <sz val="8.4"/>
      <color rgb="FFC00000"/>
      <name val="Microsoft Sans Serif"/>
      <family val="2"/>
    </font>
    <font>
      <b/>
      <sz val="11"/>
      <color theme="1"/>
      <name val="Arial"/>
      <family val="2"/>
    </font>
    <font>
      <b/>
      <sz val="11"/>
      <color theme="0" tint="0.74999237037263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theme="3" tint="0.39997558519241921"/>
      <name val="Calibri"/>
      <family val="2"/>
      <scheme val="minor"/>
    </font>
    <font>
      <sz val="11"/>
      <color theme="6" tint="0.39997558519241921"/>
      <name val="Calibri"/>
      <family val="2"/>
      <scheme val="minor"/>
    </font>
    <font>
      <sz val="11"/>
      <color theme="5" tint="-0.249977111117893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6" tint="0.39997558519241921"/>
      <name val="Calibri"/>
      <family val="2"/>
      <scheme val="minor"/>
    </font>
    <font>
      <sz val="11"/>
      <color theme="0" tint="0.749992370372631"/>
      <name val="Calibri"/>
      <family val="2"/>
      <scheme val="minor"/>
    </font>
    <font>
      <sz val="11"/>
      <color theme="0" tint="-0.34998626667073579"/>
      <name val="Calibri"/>
      <family val="2"/>
      <scheme val="minor"/>
    </font>
    <font>
      <sz val="11"/>
      <color theme="9" tint="-0.249977111117893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i/>
      <sz val="11"/>
      <name val="Calibri"/>
      <family val="2"/>
      <scheme val="minor"/>
    </font>
    <font>
      <sz val="11"/>
      <color rgb="FF7030A0"/>
      <name val="Calibri"/>
      <family val="2"/>
      <scheme val="minor"/>
    </font>
    <font>
      <i/>
      <sz val="11"/>
      <color rgb="FF7030A0"/>
      <name val="Calibri"/>
      <family val="2"/>
      <scheme val="minor"/>
    </font>
    <font>
      <i/>
      <sz val="11"/>
      <color theme="3" tint="0.39997558519241921"/>
      <name val="Calibri"/>
      <family val="2"/>
      <scheme val="minor"/>
    </font>
    <font>
      <i/>
      <sz val="11"/>
      <color theme="6" tint="0.39997558519241921"/>
      <name val="Calibri"/>
      <family val="2"/>
      <scheme val="minor"/>
    </font>
    <font>
      <i/>
      <sz val="11"/>
      <color theme="5" tint="-0.249977111117893"/>
      <name val="Calibri"/>
      <family val="2"/>
      <scheme val="minor"/>
    </font>
    <font>
      <sz val="1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9" tint="-0.249977111117893"/>
      <name val="Calibri"/>
      <family val="2"/>
      <scheme val="minor"/>
    </font>
    <font>
      <sz val="14"/>
      <name val="Calibri"/>
      <family val="2"/>
      <scheme val="minor"/>
    </font>
    <font>
      <b/>
      <sz val="14"/>
      <name val="Calibri"/>
      <family val="2"/>
      <scheme val="minor"/>
    </font>
    <font>
      <b/>
      <sz val="12"/>
      <color theme="4" tint="-0.499984740745262"/>
      <name val="Calibri"/>
      <family val="2"/>
      <scheme val="minor"/>
    </font>
    <font>
      <b/>
      <sz val="12"/>
      <color theme="3"/>
      <name val="Calibri"/>
      <family val="2"/>
      <scheme val="minor"/>
    </font>
    <font>
      <b/>
      <sz val="12"/>
      <color theme="9" tint="-0.249977111117893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1" tint="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3">
    <border>
      <left/>
      <right/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</borders>
  <cellStyleXfs count="3">
    <xf numFmtId="0" fontId="0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</cellStyleXfs>
  <cellXfs count="317">
    <xf numFmtId="0" fontId="0" fillId="0" borderId="0" xfId="0"/>
    <xf numFmtId="0" fontId="7" fillId="0" borderId="0" xfId="0" applyFont="1" applyFill="1" applyAlignment="1">
      <alignment horizontal="left" vertical="center"/>
    </xf>
    <xf numFmtId="0" fontId="0" fillId="0" borderId="0" xfId="0" applyFill="1"/>
    <xf numFmtId="0" fontId="0" fillId="0" borderId="0" xfId="0" applyFont="1" applyFill="1"/>
    <xf numFmtId="166" fontId="5" fillId="0" borderId="0" xfId="0" applyNumberFormat="1" applyFont="1" applyFill="1" applyAlignment="1">
      <alignment horizontal="center" vertical="center"/>
    </xf>
    <xf numFmtId="0" fontId="15" fillId="0" borderId="0" xfId="0" applyFont="1" applyFill="1" applyAlignment="1">
      <alignment horizontal="center"/>
    </xf>
    <xf numFmtId="0" fontId="17" fillId="0" borderId="0" xfId="0" applyFont="1" applyFill="1"/>
    <xf numFmtId="0" fontId="2" fillId="0" borderId="0" xfId="0" applyFont="1" applyFill="1" applyAlignment="1">
      <alignment horizontal="center"/>
    </xf>
    <xf numFmtId="0" fontId="14" fillId="0" borderId="0" xfId="0" applyFont="1" applyFill="1" applyAlignment="1">
      <alignment horizontal="center"/>
    </xf>
    <xf numFmtId="0" fontId="16" fillId="0" borderId="0" xfId="0" applyFont="1" applyFill="1"/>
    <xf numFmtId="0" fontId="3" fillId="0" borderId="0" xfId="0" applyFont="1" applyFill="1" applyAlignment="1">
      <alignment horizontal="center"/>
    </xf>
    <xf numFmtId="0" fontId="0" fillId="0" borderId="0" xfId="0" applyFill="1" applyAlignment="1">
      <alignment horizontal="center" vertical="center"/>
    </xf>
    <xf numFmtId="1" fontId="16" fillId="0" borderId="0" xfId="0" applyNumberFormat="1" applyFont="1" applyFill="1"/>
    <xf numFmtId="0" fontId="20" fillId="0" borderId="0" xfId="0" applyFont="1" applyFill="1" applyAlignment="1">
      <alignment horizontal="center"/>
    </xf>
    <xf numFmtId="2" fontId="21" fillId="0" borderId="0" xfId="0" applyNumberFormat="1" applyFont="1" applyFill="1"/>
    <xf numFmtId="0" fontId="21" fillId="0" borderId="0" xfId="0" applyFont="1" applyFill="1"/>
    <xf numFmtId="0" fontId="22" fillId="0" borderId="0" xfId="0" applyFont="1" applyFill="1" applyAlignment="1">
      <alignment horizontal="center"/>
    </xf>
    <xf numFmtId="2" fontId="23" fillId="0" borderId="0" xfId="0" applyNumberFormat="1" applyFont="1" applyFill="1"/>
    <xf numFmtId="0" fontId="23" fillId="0" borderId="0" xfId="0" applyFont="1" applyFill="1"/>
    <xf numFmtId="0" fontId="24" fillId="0" borderId="0" xfId="0" applyFont="1" applyFill="1" applyAlignment="1">
      <alignment horizontal="left"/>
    </xf>
    <xf numFmtId="0" fontId="19" fillId="0" borderId="0" xfId="0" applyFont="1" applyFill="1" applyAlignment="1">
      <alignment horizontal="center"/>
    </xf>
    <xf numFmtId="0" fontId="18" fillId="0" borderId="0" xfId="0" applyFont="1" applyFill="1" applyAlignment="1">
      <alignment horizontal="center" vertical="center"/>
    </xf>
    <xf numFmtId="0" fontId="26" fillId="0" borderId="0" xfId="0" applyFont="1" applyAlignment="1">
      <alignment horizontal="center"/>
    </xf>
    <xf numFmtId="0" fontId="0" fillId="0" borderId="0" xfId="0" applyAlignment="1">
      <alignment horizontal="left" vertical="center"/>
    </xf>
    <xf numFmtId="0" fontId="24" fillId="0" borderId="0" xfId="0" applyFont="1" applyAlignment="1">
      <alignment horizontal="left" vertical="center"/>
    </xf>
    <xf numFmtId="0" fontId="27" fillId="0" borderId="0" xfId="0" applyFont="1" applyAlignment="1">
      <alignment horizontal="center"/>
    </xf>
    <xf numFmtId="0" fontId="16" fillId="0" borderId="0" xfId="0" applyFont="1" applyAlignment="1">
      <alignment horizontal="left" vertical="center"/>
    </xf>
    <xf numFmtId="0" fontId="0" fillId="4" borderId="0" xfId="0" applyFill="1"/>
    <xf numFmtId="0" fontId="0" fillId="4" borderId="0" xfId="0" applyFill="1" applyAlignment="1">
      <alignment horizontal="left" vertical="center"/>
    </xf>
    <xf numFmtId="0" fontId="0" fillId="0" borderId="0" xfId="0" applyFill="1" applyAlignment="1">
      <alignment horizontal="left" vertical="center"/>
    </xf>
    <xf numFmtId="0" fontId="24" fillId="0" borderId="0" xfId="0" applyFont="1" applyFill="1" applyAlignment="1">
      <alignment horizontal="left" vertical="center"/>
    </xf>
    <xf numFmtId="0" fontId="27" fillId="0" borderId="0" xfId="0" applyFont="1" applyFill="1" applyAlignment="1">
      <alignment horizontal="center"/>
    </xf>
    <xf numFmtId="0" fontId="16" fillId="0" borderId="0" xfId="0" applyFont="1" applyFill="1" applyAlignment="1">
      <alignment horizontal="left" vertical="center"/>
    </xf>
    <xf numFmtId="20" fontId="24" fillId="0" borderId="0" xfId="0" applyNumberFormat="1" applyFont="1" applyAlignment="1">
      <alignment horizontal="center"/>
    </xf>
    <xf numFmtId="0" fontId="26" fillId="0" borderId="0" xfId="0" applyFont="1" applyFill="1" applyAlignment="1">
      <alignment horizontal="center" vertical="center"/>
    </xf>
    <xf numFmtId="20" fontId="24" fillId="0" borderId="0" xfId="0" applyNumberFormat="1" applyFont="1" applyFill="1" applyAlignment="1">
      <alignment horizontal="center"/>
    </xf>
    <xf numFmtId="0" fontId="16" fillId="0" borderId="0" xfId="0" applyNumberFormat="1" applyFont="1" applyFill="1" applyAlignment="1">
      <alignment horizontal="left" vertical="center"/>
    </xf>
    <xf numFmtId="0" fontId="27" fillId="0" borderId="0" xfId="0" applyNumberFormat="1" applyFont="1" applyFill="1" applyAlignment="1">
      <alignment horizontal="center"/>
    </xf>
    <xf numFmtId="0" fontId="15" fillId="0" borderId="0" xfId="0" applyFont="1" applyFill="1" applyAlignment="1">
      <alignment horizontal="left" vertical="center"/>
    </xf>
    <xf numFmtId="20" fontId="15" fillId="0" borderId="0" xfId="0" applyNumberFormat="1" applyFont="1" applyFill="1" applyAlignment="1">
      <alignment horizontal="center"/>
    </xf>
    <xf numFmtId="0" fontId="26" fillId="0" borderId="0" xfId="0" applyFont="1" applyFill="1" applyAlignment="1">
      <alignment horizontal="center"/>
    </xf>
    <xf numFmtId="0" fontId="32" fillId="0" borderId="0" xfId="0" applyFont="1" applyFill="1" applyAlignment="1">
      <alignment horizontal="left" vertical="center"/>
    </xf>
    <xf numFmtId="0" fontId="16" fillId="4" borderId="0" xfId="0" applyFont="1" applyFill="1"/>
    <xf numFmtId="0" fontId="32" fillId="4" borderId="0" xfId="0" applyFont="1" applyFill="1" applyAlignment="1">
      <alignment horizontal="left" vertical="center"/>
    </xf>
    <xf numFmtId="0" fontId="16" fillId="4" borderId="0" xfId="0" applyFont="1" applyFill="1" applyAlignment="1">
      <alignment horizontal="left" vertical="center"/>
    </xf>
    <xf numFmtId="0" fontId="27" fillId="4" borderId="0" xfId="0" applyFont="1" applyFill="1" applyAlignment="1">
      <alignment horizontal="center" vertical="center"/>
    </xf>
    <xf numFmtId="0" fontId="32" fillId="4" borderId="0" xfId="0" applyFont="1" applyFill="1"/>
    <xf numFmtId="20" fontId="24" fillId="0" borderId="0" xfId="0" applyNumberFormat="1" applyFont="1" applyFill="1" applyBorder="1" applyAlignment="1">
      <alignment horizontal="center" vertical="center"/>
    </xf>
    <xf numFmtId="0" fontId="27" fillId="0" borderId="0" xfId="0" applyFont="1" applyFill="1" applyBorder="1" applyAlignment="1">
      <alignment horizontal="center" vertical="center"/>
    </xf>
    <xf numFmtId="0" fontId="36" fillId="0" borderId="0" xfId="0" applyFont="1" applyAlignment="1">
      <alignment horizontal="center" vertical="center"/>
    </xf>
    <xf numFmtId="1" fontId="36" fillId="0" borderId="0" xfId="0" applyNumberFormat="1" applyFont="1" applyAlignment="1">
      <alignment horizontal="center" vertical="center"/>
    </xf>
    <xf numFmtId="0" fontId="7" fillId="2" borderId="0" xfId="0" applyFont="1" applyFill="1" applyAlignment="1" applyProtection="1">
      <alignment horizontal="left" vertical="center"/>
      <protection locked="0"/>
    </xf>
    <xf numFmtId="0" fontId="8" fillId="3" borderId="0" xfId="0" applyFont="1" applyFill="1" applyAlignment="1" applyProtection="1">
      <alignment horizontal="left" vertical="center"/>
      <protection locked="0"/>
    </xf>
    <xf numFmtId="0" fontId="6" fillId="3" borderId="0" xfId="0" applyFont="1" applyFill="1" applyAlignment="1" applyProtection="1">
      <alignment horizontal="left" vertical="center"/>
      <protection locked="0"/>
    </xf>
    <xf numFmtId="0" fontId="11" fillId="3" borderId="0" xfId="0" applyFont="1" applyFill="1" applyAlignment="1" applyProtection="1">
      <alignment horizontal="center" vertical="center"/>
      <protection locked="0"/>
    </xf>
    <xf numFmtId="166" fontId="25" fillId="3" borderId="0" xfId="0" applyNumberFormat="1" applyFont="1" applyFill="1" applyAlignment="1" applyProtection="1">
      <alignment horizontal="center" vertical="center"/>
      <protection locked="0"/>
    </xf>
    <xf numFmtId="166" fontId="12" fillId="2" borderId="0" xfId="0" applyNumberFormat="1" applyFont="1" applyFill="1" applyAlignment="1" applyProtection="1">
      <alignment horizontal="center" vertical="center"/>
      <protection locked="0"/>
    </xf>
    <xf numFmtId="20" fontId="5" fillId="3" borderId="0" xfId="0" applyNumberFormat="1" applyFont="1" applyFill="1" applyAlignment="1" applyProtection="1">
      <alignment horizontal="center" vertical="center"/>
      <protection locked="0"/>
    </xf>
    <xf numFmtId="0" fontId="5" fillId="4" borderId="0" xfId="0" applyFont="1" applyFill="1" applyAlignment="1" applyProtection="1">
      <alignment horizontal="center" vertical="center"/>
      <protection locked="0"/>
    </xf>
    <xf numFmtId="0" fontId="9" fillId="4" borderId="0" xfId="0" applyFont="1" applyFill="1" applyAlignment="1" applyProtection="1">
      <alignment horizontal="left" vertical="center"/>
      <protection locked="0"/>
    </xf>
    <xf numFmtId="0" fontId="10" fillId="4" borderId="0" xfId="0" applyFont="1" applyFill="1" applyAlignment="1" applyProtection="1">
      <alignment horizontal="center" vertical="center"/>
      <protection locked="0"/>
    </xf>
    <xf numFmtId="0" fontId="5" fillId="4" borderId="0" xfId="0" applyFont="1" applyFill="1" applyAlignment="1" applyProtection="1">
      <alignment horizontal="left" vertical="center"/>
      <protection locked="0"/>
    </xf>
    <xf numFmtId="166" fontId="5" fillId="3" borderId="0" xfId="0" applyNumberFormat="1" applyFont="1" applyFill="1" applyAlignment="1" applyProtection="1">
      <alignment horizontal="center" vertical="center"/>
      <protection locked="0"/>
    </xf>
    <xf numFmtId="166" fontId="5" fillId="2" borderId="0" xfId="0" applyNumberFormat="1" applyFont="1" applyFill="1" applyAlignment="1" applyProtection="1">
      <alignment horizontal="center" vertical="center"/>
      <protection locked="0"/>
    </xf>
    <xf numFmtId="0" fontId="5" fillId="3" borderId="0" xfId="0" applyFont="1" applyFill="1" applyAlignment="1" applyProtection="1">
      <alignment horizontal="center" vertical="center"/>
      <protection locked="0"/>
    </xf>
    <xf numFmtId="1" fontId="8" fillId="3" borderId="0" xfId="0" applyNumberFormat="1" applyFont="1" applyFill="1" applyAlignment="1" applyProtection="1">
      <alignment horizontal="center" vertical="center"/>
      <protection locked="0"/>
    </xf>
    <xf numFmtId="0" fontId="10" fillId="3" borderId="0" xfId="0" applyFont="1" applyFill="1" applyAlignment="1" applyProtection="1">
      <alignment horizontal="center" vertical="center"/>
      <protection locked="0"/>
    </xf>
    <xf numFmtId="0" fontId="6" fillId="2" borderId="0" xfId="0" applyFont="1" applyFill="1" applyAlignment="1" applyProtection="1">
      <alignment horizontal="left" vertical="center"/>
      <protection locked="0"/>
    </xf>
    <xf numFmtId="0" fontId="5" fillId="5" borderId="0" xfId="0" applyFont="1" applyFill="1" applyAlignment="1" applyProtection="1">
      <alignment horizontal="left" vertical="center"/>
      <protection locked="0"/>
    </xf>
    <xf numFmtId="0" fontId="6" fillId="5" borderId="0" xfId="0" applyFont="1" applyFill="1" applyAlignment="1" applyProtection="1">
      <alignment horizontal="left" vertical="center"/>
      <protection locked="0"/>
    </xf>
    <xf numFmtId="0" fontId="11" fillId="5" borderId="0" xfId="0" applyFont="1" applyFill="1" applyAlignment="1" applyProtection="1">
      <alignment horizontal="center" vertical="center"/>
      <protection locked="0"/>
    </xf>
    <xf numFmtId="0" fontId="0" fillId="6" borderId="0" xfId="0" applyFill="1"/>
    <xf numFmtId="0" fontId="16" fillId="6" borderId="0" xfId="0" applyFont="1" applyFill="1" applyAlignment="1">
      <alignment horizontal="left" vertical="center"/>
    </xf>
    <xf numFmtId="0" fontId="16" fillId="6" borderId="0" xfId="0" applyFont="1" applyFill="1"/>
    <xf numFmtId="0" fontId="16" fillId="6" borderId="0" xfId="0" applyFont="1" applyFill="1" applyBorder="1" applyAlignment="1">
      <alignment horizontal="left" vertical="center"/>
    </xf>
    <xf numFmtId="0" fontId="27" fillId="6" borderId="0" xfId="0" applyFont="1" applyFill="1" applyBorder="1" applyAlignment="1">
      <alignment horizontal="center" vertical="center"/>
    </xf>
    <xf numFmtId="0" fontId="16" fillId="6" borderId="0" xfId="0" applyFont="1" applyFill="1" applyBorder="1"/>
    <xf numFmtId="0" fontId="0" fillId="6" borderId="0" xfId="0" applyFill="1" applyBorder="1"/>
    <xf numFmtId="0" fontId="0" fillId="6" borderId="0" xfId="0" applyFill="1" applyBorder="1" applyAlignment="1">
      <alignment horizontal="left" vertical="center"/>
    </xf>
    <xf numFmtId="0" fontId="35" fillId="6" borderId="0" xfId="0" applyFont="1" applyFill="1" applyAlignment="1">
      <alignment horizontal="center" vertical="center"/>
    </xf>
    <xf numFmtId="0" fontId="35" fillId="6" borderId="0" xfId="0" applyNumberFormat="1" applyFont="1" applyFill="1" applyAlignment="1">
      <alignment horizontal="center" vertical="center"/>
    </xf>
    <xf numFmtId="0" fontId="34" fillId="6" borderId="0" xfId="0" applyFont="1" applyFill="1"/>
    <xf numFmtId="0" fontId="15" fillId="6" borderId="0" xfId="0" applyFont="1" applyFill="1" applyBorder="1" applyAlignment="1">
      <alignment horizontal="left" vertical="center"/>
    </xf>
    <xf numFmtId="20" fontId="15" fillId="6" borderId="0" xfId="0" applyNumberFormat="1" applyFont="1" applyFill="1" applyBorder="1" applyAlignment="1">
      <alignment horizontal="center" vertical="center"/>
    </xf>
    <xf numFmtId="0" fontId="34" fillId="6" borderId="0" xfId="0" applyFont="1" applyFill="1" applyBorder="1"/>
    <xf numFmtId="20" fontId="15" fillId="6" borderId="0" xfId="0" applyNumberFormat="1" applyFont="1" applyFill="1" applyBorder="1" applyAlignment="1">
      <alignment horizontal="center"/>
    </xf>
    <xf numFmtId="0" fontId="31" fillId="6" borderId="0" xfId="0" applyFont="1" applyFill="1" applyBorder="1"/>
    <xf numFmtId="0" fontId="34" fillId="6" borderId="0" xfId="0" applyFont="1" applyFill="1" applyAlignment="1">
      <alignment horizontal="left" vertical="center"/>
    </xf>
    <xf numFmtId="0" fontId="15" fillId="6" borderId="0" xfId="0" applyFont="1" applyFill="1" applyAlignment="1">
      <alignment horizontal="center" vertical="center"/>
    </xf>
    <xf numFmtId="0" fontId="31" fillId="6" borderId="0" xfId="0" applyFont="1" applyFill="1"/>
    <xf numFmtId="0" fontId="31" fillId="6" borderId="0" xfId="0" applyFont="1" applyFill="1" applyAlignment="1">
      <alignment horizontal="left" vertical="center"/>
    </xf>
    <xf numFmtId="0" fontId="15" fillId="6" borderId="0" xfId="0" applyFont="1" applyFill="1" applyAlignment="1">
      <alignment horizontal="left" vertical="center"/>
    </xf>
    <xf numFmtId="20" fontId="15" fillId="6" borderId="0" xfId="0" applyNumberFormat="1" applyFont="1" applyFill="1" applyAlignment="1">
      <alignment horizontal="center"/>
    </xf>
    <xf numFmtId="0" fontId="27" fillId="6" borderId="0" xfId="0" applyFont="1" applyFill="1" applyAlignment="1">
      <alignment horizontal="center"/>
    </xf>
    <xf numFmtId="0" fontId="27" fillId="6" borderId="0" xfId="0" applyFont="1" applyFill="1" applyAlignment="1">
      <alignment horizontal="center" vertical="center"/>
    </xf>
    <xf numFmtId="0" fontId="0" fillId="6" borderId="0" xfId="0" applyFill="1" applyAlignment="1">
      <alignment horizontal="left" vertical="center"/>
    </xf>
    <xf numFmtId="20" fontId="16" fillId="6" borderId="0" xfId="0" applyNumberFormat="1" applyFont="1" applyFill="1" applyAlignment="1">
      <alignment horizontal="left" vertical="center"/>
    </xf>
    <xf numFmtId="20" fontId="27" fillId="6" borderId="0" xfId="0" applyNumberFormat="1" applyFont="1" applyFill="1" applyAlignment="1">
      <alignment horizontal="center"/>
    </xf>
    <xf numFmtId="0" fontId="26" fillId="6" borderId="0" xfId="0" applyFont="1" applyFill="1" applyAlignment="1">
      <alignment horizontal="center" vertical="center"/>
    </xf>
    <xf numFmtId="0" fontId="16" fillId="6" borderId="0" xfId="0" applyNumberFormat="1" applyFont="1" applyFill="1" applyAlignment="1">
      <alignment horizontal="left" vertical="center"/>
    </xf>
    <xf numFmtId="0" fontId="27" fillId="6" borderId="0" xfId="0" applyNumberFormat="1" applyFont="1" applyFill="1" applyAlignment="1">
      <alignment horizontal="center"/>
    </xf>
    <xf numFmtId="0" fontId="0" fillId="6" borderId="0" xfId="0" applyFont="1" applyFill="1"/>
    <xf numFmtId="0" fontId="24" fillId="6" borderId="0" xfId="0" applyFont="1" applyFill="1" applyAlignment="1">
      <alignment horizontal="left" vertical="center"/>
    </xf>
    <xf numFmtId="0" fontId="29" fillId="6" borderId="0" xfId="0" applyFont="1" applyFill="1" applyAlignment="1">
      <alignment horizontal="center" vertical="center"/>
    </xf>
    <xf numFmtId="0" fontId="30" fillId="6" borderId="0" xfId="0" applyFont="1" applyFill="1" applyAlignment="1">
      <alignment horizontal="left" vertical="center"/>
    </xf>
    <xf numFmtId="0" fontId="30" fillId="6" borderId="0" xfId="0" applyFont="1" applyFill="1" applyBorder="1" applyAlignment="1">
      <alignment horizontal="left" vertical="center"/>
    </xf>
    <xf numFmtId="0" fontId="33" fillId="6" borderId="0" xfId="0" applyFont="1" applyFill="1" applyAlignment="1">
      <alignment horizontal="left" vertical="center"/>
    </xf>
    <xf numFmtId="0" fontId="38" fillId="3" borderId="0" xfId="0" applyFont="1" applyFill="1" applyAlignment="1" applyProtection="1">
      <alignment horizontal="center" vertical="center"/>
      <protection locked="0"/>
    </xf>
    <xf numFmtId="0" fontId="1" fillId="0" borderId="0" xfId="0" applyFont="1" applyAlignment="1">
      <alignment horizontal="center" vertical="center"/>
    </xf>
    <xf numFmtId="0" fontId="39" fillId="7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6" fillId="6" borderId="0" xfId="0" applyFont="1" applyFill="1" applyAlignment="1">
      <alignment vertical="center"/>
    </xf>
    <xf numFmtId="20" fontId="40" fillId="6" borderId="0" xfId="0" applyNumberFormat="1" applyFont="1" applyFill="1" applyAlignment="1">
      <alignment horizontal="center" vertical="center"/>
    </xf>
    <xf numFmtId="0" fontId="41" fillId="6" borderId="0" xfId="0" applyFont="1" applyFill="1" applyAlignment="1">
      <alignment horizontal="center"/>
    </xf>
    <xf numFmtId="0" fontId="42" fillId="6" borderId="0" xfId="0" applyFont="1" applyFill="1" applyAlignment="1">
      <alignment horizontal="center" vertical="center"/>
    </xf>
    <xf numFmtId="0" fontId="43" fillId="6" borderId="0" xfId="0" applyFont="1" applyFill="1" applyAlignment="1">
      <alignment horizontal="center" vertical="center"/>
    </xf>
    <xf numFmtId="0" fontId="44" fillId="6" borderId="0" xfId="0" applyFont="1" applyFill="1" applyAlignment="1">
      <alignment horizontal="center" vertical="center"/>
    </xf>
    <xf numFmtId="0" fontId="46" fillId="6" borderId="0" xfId="0" applyFont="1" applyFill="1" applyAlignment="1">
      <alignment horizontal="center"/>
    </xf>
    <xf numFmtId="0" fontId="3" fillId="6" borderId="0" xfId="0" applyFont="1" applyFill="1" applyAlignment="1">
      <alignment vertical="center"/>
    </xf>
    <xf numFmtId="0" fontId="3" fillId="6" borderId="0" xfId="0" applyFont="1" applyFill="1" applyAlignment="1">
      <alignment horizontal="center" vertical="center"/>
    </xf>
    <xf numFmtId="0" fontId="47" fillId="6" borderId="0" xfId="0" applyFont="1" applyFill="1" applyAlignment="1">
      <alignment horizontal="center" vertical="center"/>
    </xf>
    <xf numFmtId="0" fontId="0" fillId="6" borderId="0" xfId="0" applyFont="1" applyFill="1" applyAlignment="1">
      <alignment vertical="center"/>
    </xf>
    <xf numFmtId="0" fontId="42" fillId="0" borderId="0" xfId="0" applyNumberFormat="1" applyFont="1" applyFill="1" applyAlignment="1">
      <alignment horizontal="center" vertical="center"/>
    </xf>
    <xf numFmtId="0" fontId="43" fillId="0" borderId="0" xfId="0" applyFont="1" applyFill="1" applyAlignment="1">
      <alignment horizontal="center" vertical="center"/>
    </xf>
    <xf numFmtId="0" fontId="44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vertical="center"/>
    </xf>
    <xf numFmtId="0" fontId="45" fillId="0" borderId="0" xfId="0" applyFont="1" applyFill="1" applyAlignment="1">
      <alignment horizontal="right" vertical="center"/>
    </xf>
    <xf numFmtId="1" fontId="42" fillId="0" borderId="0" xfId="0" applyNumberFormat="1" applyFont="1" applyFill="1" applyAlignment="1">
      <alignment horizontal="center" vertical="center"/>
    </xf>
    <xf numFmtId="1" fontId="43" fillId="0" borderId="0" xfId="0" applyNumberFormat="1" applyFont="1" applyFill="1" applyAlignment="1">
      <alignment horizontal="center" vertical="center"/>
    </xf>
    <xf numFmtId="1" fontId="18" fillId="0" borderId="0" xfId="0" applyNumberFormat="1" applyFont="1" applyFill="1" applyAlignment="1">
      <alignment horizontal="center" vertical="center"/>
    </xf>
    <xf numFmtId="1" fontId="3" fillId="0" borderId="0" xfId="0" applyNumberFormat="1" applyFont="1" applyFill="1" applyAlignment="1">
      <alignment horizontal="center" vertical="center"/>
    </xf>
    <xf numFmtId="0" fontId="45" fillId="0" borderId="0" xfId="0" applyFont="1" applyFill="1" applyAlignment="1">
      <alignment vertical="center"/>
    </xf>
    <xf numFmtId="0" fontId="0" fillId="0" borderId="0" xfId="0" applyFont="1" applyFill="1" applyAlignment="1">
      <alignment horizontal="left" vertical="center"/>
    </xf>
    <xf numFmtId="0" fontId="45" fillId="0" borderId="0" xfId="0" applyFont="1" applyFill="1" applyAlignment="1">
      <alignment horizontal="center"/>
    </xf>
    <xf numFmtId="0" fontId="42" fillId="0" borderId="0" xfId="0" applyFont="1" applyFill="1" applyAlignment="1">
      <alignment horizontal="center" vertical="center"/>
    </xf>
    <xf numFmtId="0" fontId="43" fillId="0" borderId="0" xfId="0" applyNumberFormat="1" applyFont="1" applyFill="1" applyAlignment="1">
      <alignment horizontal="center" vertical="center"/>
    </xf>
    <xf numFmtId="166" fontId="18" fillId="0" borderId="0" xfId="0" applyNumberFormat="1" applyFont="1" applyFill="1" applyAlignment="1">
      <alignment horizontal="center" vertical="center"/>
    </xf>
    <xf numFmtId="0" fontId="3" fillId="0" borderId="0" xfId="0" applyFont="1" applyFill="1" applyAlignment="1">
      <alignment horizontal="left"/>
    </xf>
    <xf numFmtId="0" fontId="45" fillId="0" borderId="0" xfId="0" applyFont="1" applyFill="1" applyAlignment="1">
      <alignment horizontal="center" vertical="center"/>
    </xf>
    <xf numFmtId="0" fontId="47" fillId="0" borderId="0" xfId="0" applyFont="1" applyFill="1" applyAlignment="1">
      <alignment horizontal="center"/>
    </xf>
    <xf numFmtId="0" fontId="47" fillId="0" borderId="0" xfId="0" applyFont="1" applyFill="1" applyAlignment="1">
      <alignment horizontal="left" vertical="center"/>
    </xf>
    <xf numFmtId="164" fontId="43" fillId="0" borderId="0" xfId="0" applyNumberFormat="1" applyFont="1" applyFill="1" applyAlignment="1">
      <alignment horizontal="center" vertical="center"/>
    </xf>
    <xf numFmtId="1" fontId="45" fillId="0" borderId="0" xfId="0" applyNumberFormat="1" applyFont="1" applyFill="1" applyAlignment="1">
      <alignment horizontal="center" vertical="center"/>
    </xf>
    <xf numFmtId="0" fontId="26" fillId="0" borderId="0" xfId="0" applyFont="1" applyFill="1" applyAlignment="1">
      <alignment vertical="center"/>
    </xf>
    <xf numFmtId="0" fontId="45" fillId="0" borderId="0" xfId="0" applyFont="1" applyFill="1" applyAlignment="1">
      <alignment horizontal="left" vertical="center"/>
    </xf>
    <xf numFmtId="20" fontId="0" fillId="0" borderId="0" xfId="0" applyNumberFormat="1" applyFont="1" applyFill="1" applyAlignment="1">
      <alignment vertical="center"/>
    </xf>
    <xf numFmtId="0" fontId="0" fillId="0" borderId="0" xfId="0" applyFont="1" applyAlignment="1">
      <alignment horizontal="left"/>
    </xf>
    <xf numFmtId="0" fontId="51" fillId="0" borderId="0" xfId="0" applyFont="1" applyFill="1" applyAlignment="1">
      <alignment vertical="center"/>
    </xf>
    <xf numFmtId="0" fontId="0" fillId="0" borderId="0" xfId="0" applyFont="1" applyAlignment="1">
      <alignment horizontal="right"/>
    </xf>
    <xf numFmtId="0" fontId="3" fillId="0" borderId="0" xfId="0" applyFont="1" applyFill="1" applyAlignment="1">
      <alignment horizontal="left" vertical="center"/>
    </xf>
    <xf numFmtId="0" fontId="0" fillId="0" borderId="0" xfId="0" applyFont="1" applyFill="1" applyAlignment="1">
      <alignment horizontal="left"/>
    </xf>
    <xf numFmtId="0" fontId="53" fillId="0" borderId="0" xfId="0" applyFont="1" applyFill="1" applyAlignment="1">
      <alignment horizontal="right" vertical="center"/>
    </xf>
    <xf numFmtId="0" fontId="54" fillId="0" borderId="0" xfId="0" applyFont="1" applyFill="1" applyAlignment="1">
      <alignment vertical="center"/>
    </xf>
    <xf numFmtId="0" fontId="55" fillId="0" borderId="0" xfId="0" applyFont="1" applyFill="1" applyAlignment="1">
      <alignment horizontal="center" vertical="center"/>
    </xf>
    <xf numFmtId="0" fontId="56" fillId="0" borderId="0" xfId="0" applyFont="1" applyFill="1" applyAlignment="1">
      <alignment horizontal="center" vertical="center"/>
    </xf>
    <xf numFmtId="0" fontId="57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right" vertical="center"/>
    </xf>
    <xf numFmtId="0" fontId="28" fillId="0" borderId="0" xfId="0" applyFont="1" applyFill="1" applyAlignment="1">
      <alignment horizontal="center" vertical="center"/>
    </xf>
    <xf numFmtId="0" fontId="47" fillId="0" borderId="0" xfId="0" applyFont="1" applyFill="1" applyAlignment="1">
      <alignment horizontal="center" vertical="center"/>
    </xf>
    <xf numFmtId="0" fontId="44" fillId="0" borderId="0" xfId="0" applyFont="1" applyFill="1" applyAlignment="1">
      <alignment horizontal="left" vertical="center"/>
    </xf>
    <xf numFmtId="0" fontId="48" fillId="0" borderId="0" xfId="0" applyFont="1" applyFill="1" applyAlignment="1">
      <alignment horizontal="right" vertical="center"/>
    </xf>
    <xf numFmtId="0" fontId="3" fillId="0" borderId="0" xfId="0" applyFont="1" applyFill="1" applyAlignment="1">
      <alignment vertical="center"/>
    </xf>
    <xf numFmtId="0" fontId="40" fillId="0" borderId="0" xfId="0" applyFont="1" applyFill="1" applyAlignment="1">
      <alignment horizontal="center" vertical="center"/>
    </xf>
    <xf numFmtId="0" fontId="40" fillId="0" borderId="0" xfId="0" applyFont="1" applyFill="1" applyAlignment="1">
      <alignment vertical="center"/>
    </xf>
    <xf numFmtId="0" fontId="42" fillId="0" borderId="0" xfId="0" applyFont="1" applyFill="1" applyAlignment="1">
      <alignment horizontal="left"/>
    </xf>
    <xf numFmtId="0" fontId="43" fillId="0" borderId="0" xfId="0" applyFont="1" applyFill="1" applyAlignment="1">
      <alignment horizontal="left"/>
    </xf>
    <xf numFmtId="0" fontId="26" fillId="0" borderId="0" xfId="0" applyFont="1" applyFill="1" applyAlignment="1">
      <alignment horizontal="right" vertical="center"/>
    </xf>
    <xf numFmtId="0" fontId="44" fillId="0" borderId="0" xfId="0" applyFont="1" applyFill="1" applyAlignment="1">
      <alignment vertical="center"/>
    </xf>
    <xf numFmtId="0" fontId="42" fillId="0" borderId="0" xfId="0" applyFont="1" applyFill="1" applyAlignment="1">
      <alignment horizontal="left" vertical="center"/>
    </xf>
    <xf numFmtId="0" fontId="43" fillId="0" borderId="0" xfId="0" applyFont="1" applyFill="1" applyAlignment="1">
      <alignment horizontal="left" vertical="center"/>
    </xf>
    <xf numFmtId="0" fontId="48" fillId="0" borderId="0" xfId="0" applyFont="1" applyFill="1" applyAlignment="1">
      <alignment horizontal="left" vertical="center"/>
    </xf>
    <xf numFmtId="0" fontId="48" fillId="0" borderId="0" xfId="0" applyFont="1" applyFill="1" applyAlignment="1">
      <alignment vertical="center"/>
    </xf>
    <xf numFmtId="0" fontId="52" fillId="0" borderId="0" xfId="0" applyFont="1" applyFill="1" applyAlignment="1">
      <alignment vertical="center"/>
    </xf>
    <xf numFmtId="0" fontId="58" fillId="0" borderId="0" xfId="0" applyFont="1" applyFill="1" applyAlignment="1">
      <alignment vertical="center"/>
    </xf>
    <xf numFmtId="0" fontId="54" fillId="0" borderId="0" xfId="0" applyFont="1" applyFill="1" applyAlignment="1">
      <alignment horizontal="right" vertical="center"/>
    </xf>
    <xf numFmtId="0" fontId="59" fillId="0" borderId="0" xfId="0" applyFont="1" applyFill="1" applyAlignment="1">
      <alignment horizontal="right" vertical="center"/>
    </xf>
    <xf numFmtId="0" fontId="18" fillId="0" borderId="0" xfId="0" applyFont="1" applyFill="1" applyAlignment="1">
      <alignment vertical="center"/>
    </xf>
    <xf numFmtId="0" fontId="54" fillId="0" borderId="0" xfId="0" applyFont="1" applyFill="1" applyAlignment="1">
      <alignment horizontal="left" vertical="center"/>
    </xf>
    <xf numFmtId="0" fontId="50" fillId="0" borderId="0" xfId="0" applyFont="1" applyFill="1" applyAlignment="1">
      <alignment vertical="center"/>
    </xf>
    <xf numFmtId="0" fontId="48" fillId="0" borderId="0" xfId="0" applyFont="1" applyFill="1" applyAlignment="1">
      <alignment horizontal="center" vertical="center"/>
    </xf>
    <xf numFmtId="0" fontId="0" fillId="0" borderId="0" xfId="0" applyFont="1" applyAlignment="1">
      <alignment horizontal="right" vertical="center"/>
    </xf>
    <xf numFmtId="0" fontId="3" fillId="0" borderId="0" xfId="0" applyFont="1" applyAlignment="1">
      <alignment horizontal="center"/>
    </xf>
    <xf numFmtId="0" fontId="47" fillId="0" borderId="0" xfId="0" applyFont="1" applyAlignment="1">
      <alignment horizontal="center"/>
    </xf>
    <xf numFmtId="0" fontId="26" fillId="0" borderId="0" xfId="0" applyFont="1" applyAlignment="1">
      <alignment horizontal="right" vertical="center"/>
    </xf>
    <xf numFmtId="0" fontId="28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7" fillId="0" borderId="0" xfId="0" applyFont="1" applyAlignment="1">
      <alignment horizontal="center" vertical="center"/>
    </xf>
    <xf numFmtId="0" fontId="42" fillId="0" borderId="0" xfId="0" applyFont="1" applyAlignment="1">
      <alignment horizontal="left"/>
    </xf>
    <xf numFmtId="0" fontId="43" fillId="0" borderId="0" xfId="0" applyFont="1" applyAlignment="1">
      <alignment horizontal="left"/>
    </xf>
    <xf numFmtId="0" fontId="0" fillId="6" borderId="0" xfId="0" applyFont="1" applyFill="1" applyAlignment="1"/>
    <xf numFmtId="0" fontId="45" fillId="6" borderId="0" xfId="0" applyFont="1" applyFill="1" applyAlignment="1"/>
    <xf numFmtId="0" fontId="0" fillId="0" borderId="0" xfId="0" applyFont="1" applyFill="1" applyAlignment="1"/>
    <xf numFmtId="0" fontId="0" fillId="0" borderId="0" xfId="0" applyFont="1" applyAlignment="1"/>
    <xf numFmtId="0" fontId="26" fillId="0" borderId="0" xfId="0" applyFont="1" applyFill="1" applyAlignment="1"/>
    <xf numFmtId="0" fontId="26" fillId="0" borderId="0" xfId="0" applyFont="1" applyAlignment="1"/>
    <xf numFmtId="44" fontId="0" fillId="0" borderId="0" xfId="2" applyFont="1" applyAlignment="1"/>
    <xf numFmtId="0" fontId="45" fillId="0" borderId="0" xfId="0" applyFont="1" applyFill="1" applyAlignment="1"/>
    <xf numFmtId="0" fontId="3" fillId="0" borderId="0" xfId="0" applyFont="1" applyFill="1" applyAlignment="1"/>
    <xf numFmtId="0" fontId="45" fillId="0" borderId="0" xfId="0" applyFont="1" applyAlignment="1"/>
    <xf numFmtId="0" fontId="58" fillId="6" borderId="0" xfId="0" applyFont="1" applyFill="1" applyAlignment="1"/>
    <xf numFmtId="0" fontId="60" fillId="6" borderId="0" xfId="0" applyFont="1" applyFill="1" applyAlignment="1">
      <alignment vertical="center"/>
    </xf>
    <xf numFmtId="0" fontId="58" fillId="6" borderId="0" xfId="0" applyFont="1" applyFill="1" applyAlignment="1">
      <alignment vertical="center"/>
    </xf>
    <xf numFmtId="0" fontId="58" fillId="6" borderId="0" xfId="0" applyFont="1" applyFill="1" applyAlignment="1">
      <alignment horizontal="left" vertical="center"/>
    </xf>
    <xf numFmtId="0" fontId="60" fillId="6" borderId="0" xfId="0" applyFont="1" applyFill="1" applyAlignment="1">
      <alignment horizontal="center" vertical="center"/>
    </xf>
    <xf numFmtId="166" fontId="58" fillId="6" borderId="0" xfId="0" applyNumberFormat="1" applyFont="1" applyFill="1" applyAlignment="1">
      <alignment horizontal="center" vertical="center"/>
    </xf>
    <xf numFmtId="0" fontId="58" fillId="6" borderId="0" xfId="0" applyFont="1" applyFill="1" applyAlignment="1">
      <alignment horizontal="center" vertical="center"/>
    </xf>
    <xf numFmtId="20" fontId="60" fillId="6" borderId="0" xfId="0" applyNumberFormat="1" applyFont="1" applyFill="1" applyAlignment="1">
      <alignment horizontal="center" vertical="center"/>
    </xf>
    <xf numFmtId="0" fontId="60" fillId="6" borderId="0" xfId="0" applyFont="1" applyFill="1" applyAlignment="1">
      <alignment horizontal="center"/>
    </xf>
    <xf numFmtId="0" fontId="58" fillId="0" borderId="0" xfId="0" applyFont="1" applyAlignment="1">
      <alignment horizontal="left"/>
    </xf>
    <xf numFmtId="0" fontId="58" fillId="0" borderId="0" xfId="0" applyFont="1" applyAlignment="1"/>
    <xf numFmtId="0" fontId="60" fillId="0" borderId="0" xfId="0" applyFont="1" applyFill="1" applyAlignment="1">
      <alignment horizontal="left" vertical="center"/>
    </xf>
    <xf numFmtId="0" fontId="58" fillId="0" borderId="0" xfId="0" applyNumberFormat="1" applyFont="1" applyAlignment="1">
      <alignment horizontal="right"/>
    </xf>
    <xf numFmtId="0" fontId="60" fillId="6" borderId="0" xfId="0" applyFont="1" applyFill="1" applyAlignment="1">
      <alignment horizontal="left" vertical="center"/>
    </xf>
    <xf numFmtId="0" fontId="58" fillId="0" borderId="0" xfId="0" applyFont="1" applyFill="1" applyAlignment="1">
      <alignment horizontal="left"/>
    </xf>
    <xf numFmtId="0" fontId="58" fillId="6" borderId="0" xfId="0" applyFont="1" applyFill="1" applyAlignment="1">
      <alignment horizontal="left"/>
    </xf>
    <xf numFmtId="0" fontId="58" fillId="0" borderId="0" xfId="0" applyFont="1" applyFill="1" applyAlignment="1">
      <alignment horizontal="left" vertical="center"/>
    </xf>
    <xf numFmtId="0" fontId="58" fillId="0" borderId="0" xfId="0" applyFont="1" applyFill="1" applyAlignment="1"/>
    <xf numFmtId="0" fontId="62" fillId="6" borderId="0" xfId="0" applyFont="1" applyFill="1" applyAlignment="1"/>
    <xf numFmtId="0" fontId="58" fillId="8" borderId="0" xfId="0" applyFont="1" applyFill="1" applyAlignment="1">
      <alignment horizontal="center" vertical="center"/>
    </xf>
    <xf numFmtId="20" fontId="60" fillId="9" borderId="0" xfId="0" applyNumberFormat="1" applyFont="1" applyFill="1" applyAlignment="1">
      <alignment horizontal="center" vertical="center"/>
    </xf>
    <xf numFmtId="0" fontId="58" fillId="9" borderId="0" xfId="0" applyFont="1" applyFill="1" applyAlignment="1">
      <alignment horizontal="center"/>
    </xf>
    <xf numFmtId="0" fontId="0" fillId="10" borderId="0" xfId="0" applyFont="1" applyFill="1" applyAlignment="1"/>
    <xf numFmtId="20" fontId="60" fillId="10" borderId="0" xfId="0" applyNumberFormat="1" applyFont="1" applyFill="1" applyAlignment="1">
      <alignment horizontal="center" vertical="center"/>
    </xf>
    <xf numFmtId="0" fontId="58" fillId="10" borderId="0" xfId="0" applyFont="1" applyFill="1" applyAlignment="1">
      <alignment horizontal="center" vertical="center"/>
    </xf>
    <xf numFmtId="0" fontId="58" fillId="10" borderId="0" xfId="0" applyFont="1" applyFill="1" applyAlignment="1"/>
    <xf numFmtId="0" fontId="60" fillId="10" borderId="0" xfId="0" applyFont="1" applyFill="1" applyAlignment="1">
      <alignment vertical="center"/>
    </xf>
    <xf numFmtId="0" fontId="60" fillId="10" borderId="0" xfId="0" applyFont="1" applyFill="1" applyAlignment="1">
      <alignment horizontal="center" vertical="center"/>
    </xf>
    <xf numFmtId="0" fontId="58" fillId="10" borderId="0" xfId="0" applyFont="1" applyFill="1" applyAlignment="1">
      <alignment horizontal="right" vertical="center"/>
    </xf>
    <xf numFmtId="0" fontId="58" fillId="10" borderId="0" xfId="0" applyFont="1" applyFill="1" applyAlignment="1">
      <alignment horizontal="right"/>
    </xf>
    <xf numFmtId="164" fontId="58" fillId="10" borderId="0" xfId="1" applyNumberFormat="1" applyFont="1" applyFill="1" applyAlignment="1">
      <alignment vertical="center"/>
    </xf>
    <xf numFmtId="164" fontId="58" fillId="10" borderId="0" xfId="0" applyNumberFormat="1" applyFont="1" applyFill="1" applyAlignment="1">
      <alignment vertical="center"/>
    </xf>
    <xf numFmtId="0" fontId="26" fillId="10" borderId="0" xfId="0" applyFont="1" applyFill="1" applyAlignment="1">
      <alignment vertical="center"/>
    </xf>
    <xf numFmtId="0" fontId="63" fillId="9" borderId="0" xfId="0" applyFont="1" applyFill="1" applyAlignment="1">
      <alignment horizontal="center" vertical="center"/>
    </xf>
    <xf numFmtId="2" fontId="63" fillId="8" borderId="0" xfId="0" applyNumberFormat="1" applyFont="1" applyFill="1" applyAlignment="1">
      <alignment horizontal="center" vertical="center"/>
    </xf>
    <xf numFmtId="0" fontId="64" fillId="9" borderId="0" xfId="0" applyFont="1" applyFill="1" applyAlignment="1">
      <alignment horizontal="center" vertical="center"/>
    </xf>
    <xf numFmtId="2" fontId="64" fillId="8" borderId="0" xfId="0" applyNumberFormat="1" applyFont="1" applyFill="1" applyAlignment="1">
      <alignment horizontal="center" vertical="center"/>
    </xf>
    <xf numFmtId="0" fontId="41" fillId="9" borderId="0" xfId="0" applyFont="1" applyFill="1" applyAlignment="1">
      <alignment horizontal="center" vertical="center"/>
    </xf>
    <xf numFmtId="2" fontId="41" fillId="8" borderId="0" xfId="0" applyNumberFormat="1" applyFont="1" applyFill="1" applyAlignment="1">
      <alignment horizontal="center" vertical="center"/>
    </xf>
    <xf numFmtId="0" fontId="58" fillId="10" borderId="0" xfId="0" applyFont="1" applyFill="1" applyAlignment="1">
      <alignment horizontal="left"/>
    </xf>
    <xf numFmtId="0" fontId="63" fillId="8" borderId="0" xfId="0" applyFont="1" applyFill="1" applyAlignment="1">
      <alignment horizontal="center" vertical="center"/>
    </xf>
    <xf numFmtId="164" fontId="63" fillId="8" borderId="0" xfId="1" applyNumberFormat="1" applyFont="1" applyFill="1" applyAlignment="1">
      <alignment horizontal="right" vertical="center"/>
    </xf>
    <xf numFmtId="1" fontId="63" fillId="8" borderId="0" xfId="0" applyNumberFormat="1" applyFont="1" applyFill="1" applyAlignment="1">
      <alignment horizontal="right" vertical="center"/>
    </xf>
    <xf numFmtId="166" fontId="63" fillId="8" borderId="0" xfId="0" applyNumberFormat="1" applyFont="1" applyFill="1" applyAlignment="1">
      <alignment horizontal="center" vertical="center"/>
    </xf>
    <xf numFmtId="0" fontId="64" fillId="8" borderId="0" xfId="0" applyFont="1" applyFill="1" applyAlignment="1">
      <alignment horizontal="center" vertical="center"/>
    </xf>
    <xf numFmtId="164" fontId="64" fillId="8" borderId="0" xfId="1" applyNumberFormat="1" applyFont="1" applyFill="1" applyAlignment="1">
      <alignment horizontal="right" vertical="center"/>
    </xf>
    <xf numFmtId="1" fontId="64" fillId="8" borderId="0" xfId="0" applyNumberFormat="1" applyFont="1" applyFill="1" applyAlignment="1">
      <alignment horizontal="right" vertical="center"/>
    </xf>
    <xf numFmtId="166" fontId="64" fillId="8" borderId="0" xfId="0" applyNumberFormat="1" applyFont="1" applyFill="1" applyAlignment="1">
      <alignment horizontal="center" vertical="center"/>
    </xf>
    <xf numFmtId="0" fontId="41" fillId="8" borderId="0" xfId="0" applyFont="1" applyFill="1" applyAlignment="1">
      <alignment horizontal="center" vertical="center"/>
    </xf>
    <xf numFmtId="164" fontId="41" fillId="8" borderId="0" xfId="1" applyNumberFormat="1" applyFont="1" applyFill="1" applyAlignment="1">
      <alignment horizontal="right" vertical="center"/>
    </xf>
    <xf numFmtId="1" fontId="41" fillId="8" borderId="0" xfId="0" applyNumberFormat="1" applyFont="1" applyFill="1" applyAlignment="1">
      <alignment horizontal="right" vertical="center"/>
    </xf>
    <xf numFmtId="166" fontId="41" fillId="8" borderId="0" xfId="0" applyNumberFormat="1" applyFont="1" applyFill="1" applyAlignment="1">
      <alignment horizontal="center" vertical="center"/>
    </xf>
    <xf numFmtId="0" fontId="65" fillId="10" borderId="0" xfId="0" applyFont="1" applyFill="1" applyAlignment="1">
      <alignment vertical="center"/>
    </xf>
    <xf numFmtId="165" fontId="65" fillId="10" borderId="0" xfId="0" applyNumberFormat="1" applyFont="1" applyFill="1" applyAlignment="1">
      <alignment horizontal="right" vertical="center"/>
    </xf>
    <xf numFmtId="1" fontId="66" fillId="10" borderId="0" xfId="0" applyNumberFormat="1" applyFont="1" applyFill="1" applyAlignment="1">
      <alignment horizontal="right" vertical="center"/>
    </xf>
    <xf numFmtId="165" fontId="66" fillId="10" borderId="0" xfId="0" applyNumberFormat="1" applyFont="1" applyFill="1" applyAlignment="1">
      <alignment horizontal="right" vertical="center"/>
    </xf>
    <xf numFmtId="1" fontId="61" fillId="9" borderId="0" xfId="0" applyNumberFormat="1" applyFont="1" applyFill="1" applyAlignment="1">
      <alignment horizontal="center" vertical="center"/>
    </xf>
    <xf numFmtId="0" fontId="60" fillId="10" borderId="0" xfId="0" applyFont="1" applyFill="1" applyAlignment="1">
      <alignment horizontal="center" vertical="top"/>
    </xf>
    <xf numFmtId="1" fontId="60" fillId="10" borderId="0" xfId="0" applyNumberFormat="1" applyFont="1" applyFill="1" applyAlignment="1">
      <alignment horizontal="center" vertical="top"/>
    </xf>
    <xf numFmtId="1" fontId="58" fillId="10" borderId="0" xfId="0" applyNumberFormat="1" applyFont="1" applyFill="1" applyAlignment="1">
      <alignment horizontal="center" vertical="center"/>
    </xf>
    <xf numFmtId="1" fontId="67" fillId="8" borderId="0" xfId="0" applyNumberFormat="1" applyFont="1" applyFill="1" applyAlignment="1">
      <alignment horizontal="center" vertical="center"/>
    </xf>
    <xf numFmtId="0" fontId="68" fillId="9" borderId="0" xfId="0" applyFont="1" applyFill="1" applyAlignment="1">
      <alignment horizontal="center"/>
    </xf>
    <xf numFmtId="1" fontId="68" fillId="8" borderId="0" xfId="0" applyNumberFormat="1" applyFont="1" applyFill="1" applyAlignment="1">
      <alignment horizontal="center" vertical="center"/>
    </xf>
    <xf numFmtId="2" fontId="68" fillId="8" borderId="0" xfId="0" applyNumberFormat="1" applyFont="1" applyFill="1" applyAlignment="1"/>
    <xf numFmtId="0" fontId="68" fillId="8" borderId="0" xfId="0" applyFont="1" applyFill="1" applyAlignment="1"/>
    <xf numFmtId="0" fontId="69" fillId="9" borderId="0" xfId="0" applyFont="1" applyFill="1" applyAlignment="1">
      <alignment horizontal="center"/>
    </xf>
    <xf numFmtId="2" fontId="69" fillId="8" borderId="0" xfId="0" applyNumberFormat="1" applyFont="1" applyFill="1" applyAlignment="1"/>
    <xf numFmtId="0" fontId="69" fillId="8" borderId="0" xfId="0" applyFont="1" applyFill="1" applyAlignment="1"/>
    <xf numFmtId="1" fontId="69" fillId="8" borderId="0" xfId="0" applyNumberFormat="1" applyFont="1" applyFill="1" applyAlignment="1">
      <alignment horizontal="center" vertical="center"/>
    </xf>
    <xf numFmtId="0" fontId="70" fillId="9" borderId="0" xfId="0" applyFont="1" applyFill="1" applyAlignment="1">
      <alignment horizontal="center"/>
    </xf>
    <xf numFmtId="1" fontId="70" fillId="8" borderId="0" xfId="0" applyNumberFormat="1" applyFont="1" applyFill="1" applyAlignment="1">
      <alignment horizontal="center" vertical="center"/>
    </xf>
    <xf numFmtId="2" fontId="70" fillId="8" borderId="0" xfId="0" applyNumberFormat="1" applyFont="1" applyFill="1" applyAlignment="1"/>
    <xf numFmtId="0" fontId="70" fillId="8" borderId="0" xfId="0" applyFont="1" applyFill="1" applyAlignment="1"/>
    <xf numFmtId="0" fontId="61" fillId="10" borderId="0" xfId="0" applyFont="1" applyFill="1" applyAlignment="1">
      <alignment horizontal="center" vertical="center"/>
    </xf>
    <xf numFmtId="0" fontId="62" fillId="10" borderId="0" xfId="0" applyFont="1" applyFill="1" applyAlignment="1">
      <alignment horizontal="right" vertical="center"/>
    </xf>
    <xf numFmtId="2" fontId="68" fillId="10" borderId="0" xfId="0" applyNumberFormat="1" applyFont="1" applyFill="1" applyAlignment="1">
      <alignment horizontal="center" vertical="center"/>
    </xf>
    <xf numFmtId="2" fontId="69" fillId="10" borderId="0" xfId="0" applyNumberFormat="1" applyFont="1" applyFill="1" applyAlignment="1">
      <alignment horizontal="center" vertical="center"/>
    </xf>
    <xf numFmtId="2" fontId="70" fillId="10" borderId="0" xfId="0" applyNumberFormat="1" applyFont="1" applyFill="1" applyAlignment="1">
      <alignment horizontal="center" vertical="center"/>
    </xf>
    <xf numFmtId="0" fontId="71" fillId="6" borderId="0" xfId="0" applyFont="1" applyFill="1" applyAlignment="1"/>
    <xf numFmtId="0" fontId="71" fillId="10" borderId="0" xfId="0" applyFont="1" applyFill="1" applyAlignment="1"/>
    <xf numFmtId="0" fontId="62" fillId="10" borderId="0" xfId="0" applyFont="1" applyFill="1" applyAlignment="1"/>
    <xf numFmtId="0" fontId="61" fillId="6" borderId="0" xfId="0" applyFont="1" applyFill="1" applyAlignment="1">
      <alignment vertical="center"/>
    </xf>
    <xf numFmtId="0" fontId="62" fillId="10" borderId="0" xfId="0" applyFont="1" applyFill="1" applyAlignment="1">
      <alignment horizontal="right"/>
    </xf>
    <xf numFmtId="164" fontId="62" fillId="10" borderId="0" xfId="1" applyNumberFormat="1" applyFont="1" applyFill="1" applyAlignment="1">
      <alignment vertical="center"/>
    </xf>
    <xf numFmtId="164" fontId="62" fillId="10" borderId="0" xfId="0" applyNumberFormat="1" applyFont="1" applyFill="1" applyAlignment="1">
      <alignment vertical="center"/>
    </xf>
    <xf numFmtId="0" fontId="61" fillId="6" borderId="0" xfId="0" applyFont="1" applyFill="1" applyAlignment="1"/>
    <xf numFmtId="0" fontId="67" fillId="8" borderId="0" xfId="0" applyFont="1" applyFill="1" applyAlignment="1">
      <alignment horizontal="center" vertical="center"/>
    </xf>
    <xf numFmtId="0" fontId="69" fillId="8" borderId="0" xfId="0" applyFont="1" applyFill="1" applyAlignment="1">
      <alignment horizontal="center" vertical="center"/>
    </xf>
    <xf numFmtId="0" fontId="69" fillId="9" borderId="0" xfId="0" applyFont="1" applyFill="1" applyAlignment="1">
      <alignment horizontal="center" vertical="center"/>
    </xf>
    <xf numFmtId="0" fontId="70" fillId="8" borderId="0" xfId="0" applyFont="1" applyFill="1" applyAlignment="1">
      <alignment horizontal="center" vertical="center"/>
    </xf>
    <xf numFmtId="0" fontId="70" fillId="9" borderId="0" xfId="0" applyFont="1" applyFill="1" applyAlignment="1">
      <alignment horizontal="center" vertical="center"/>
    </xf>
    <xf numFmtId="0" fontId="67" fillId="9" borderId="0" xfId="0" applyFont="1" applyFill="1" applyAlignment="1">
      <alignment horizontal="center" vertical="center"/>
    </xf>
    <xf numFmtId="0" fontId="61" fillId="9" borderId="0" xfId="0" applyFont="1" applyFill="1" applyAlignment="1">
      <alignment horizontal="center" vertical="center"/>
    </xf>
    <xf numFmtId="2" fontId="61" fillId="9" borderId="0" xfId="0" applyNumberFormat="1" applyFont="1" applyFill="1" applyAlignment="1">
      <alignment vertical="center"/>
    </xf>
    <xf numFmtId="0" fontId="61" fillId="9" borderId="0" xfId="0" applyFont="1" applyFill="1" applyAlignment="1">
      <alignment vertical="center"/>
    </xf>
    <xf numFmtId="9" fontId="67" fillId="8" borderId="0" xfId="0" applyNumberFormat="1" applyFont="1" applyFill="1" applyAlignment="1">
      <alignment horizontal="center" vertical="center"/>
    </xf>
    <xf numFmtId="1" fontId="49" fillId="10" borderId="0" xfId="0" applyNumberFormat="1" applyFont="1" applyFill="1" applyAlignment="1">
      <alignment horizontal="center" vertical="center"/>
    </xf>
    <xf numFmtId="9" fontId="69" fillId="8" borderId="0" xfId="0" applyNumberFormat="1" applyFont="1" applyFill="1" applyAlignment="1">
      <alignment horizontal="center" vertical="center"/>
    </xf>
    <xf numFmtId="9" fontId="70" fillId="8" borderId="0" xfId="0" applyNumberFormat="1" applyFont="1" applyFill="1" applyAlignment="1">
      <alignment horizontal="center" vertical="center"/>
    </xf>
    <xf numFmtId="0" fontId="58" fillId="0" borderId="0" xfId="0" applyNumberFormat="1" applyFont="1" applyFill="1" applyAlignment="1">
      <alignment horizontal="right" vertical="center"/>
    </xf>
    <xf numFmtId="0" fontId="26" fillId="9" borderId="2" xfId="0" applyFont="1" applyFill="1" applyBorder="1" applyAlignment="1">
      <alignment horizontal="center" vertical="center"/>
    </xf>
    <xf numFmtId="0" fontId="60" fillId="9" borderId="2" xfId="0" applyFont="1" applyFill="1" applyBorder="1" applyAlignment="1">
      <alignment horizontal="center" vertical="center"/>
    </xf>
    <xf numFmtId="0" fontId="60" fillId="9" borderId="2" xfId="0" applyFont="1" applyFill="1" applyBorder="1" applyAlignment="1">
      <alignment horizontal="center" vertical="center" wrapText="1"/>
    </xf>
    <xf numFmtId="0" fontId="58" fillId="8" borderId="2" xfId="0" applyNumberFormat="1" applyFont="1" applyFill="1" applyBorder="1" applyAlignment="1">
      <alignment horizontal="right" vertical="center"/>
    </xf>
    <xf numFmtId="0" fontId="58" fillId="8" borderId="2" xfId="0" applyFont="1" applyFill="1" applyBorder="1" applyAlignment="1">
      <alignment horizontal="center" vertical="center"/>
    </xf>
    <xf numFmtId="2" fontId="58" fillId="8" borderId="2" xfId="0" applyNumberFormat="1" applyFont="1" applyFill="1" applyBorder="1" applyAlignment="1">
      <alignment horizontal="center" vertical="center"/>
    </xf>
    <xf numFmtId="1" fontId="58" fillId="8" borderId="2" xfId="0" applyNumberFormat="1" applyFont="1" applyFill="1" applyBorder="1" applyAlignment="1">
      <alignment horizontal="center" vertical="center"/>
    </xf>
    <xf numFmtId="167" fontId="58" fillId="8" borderId="2" xfId="2" applyNumberFormat="1" applyFont="1" applyFill="1" applyBorder="1" applyAlignment="1">
      <alignment horizontal="center" vertical="center"/>
    </xf>
    <xf numFmtId="2" fontId="63" fillId="8" borderId="0" xfId="0" applyNumberFormat="1" applyFont="1" applyFill="1" applyAlignment="1">
      <alignment horizontal="right" vertical="center"/>
    </xf>
    <xf numFmtId="2" fontId="64" fillId="8" borderId="0" xfId="0" applyNumberFormat="1" applyFont="1" applyFill="1" applyAlignment="1">
      <alignment horizontal="right" vertical="center"/>
    </xf>
    <xf numFmtId="2" fontId="41" fillId="8" borderId="0" xfId="0" applyNumberFormat="1" applyFont="1" applyFill="1" applyAlignment="1">
      <alignment horizontal="right" vertical="center"/>
    </xf>
    <xf numFmtId="167" fontId="72" fillId="8" borderId="0" xfId="0" applyNumberFormat="1" applyFont="1" applyFill="1" applyAlignment="1"/>
    <xf numFmtId="0" fontId="72" fillId="8" borderId="0" xfId="0" applyFont="1" applyFill="1" applyAlignment="1">
      <alignment horizontal="right" vertical="center"/>
    </xf>
    <xf numFmtId="0" fontId="37" fillId="5" borderId="0" xfId="0" applyFont="1" applyFill="1" applyAlignment="1" applyProtection="1">
      <alignment horizontal="center" vertical="center"/>
      <protection locked="0"/>
    </xf>
    <xf numFmtId="0" fontId="0" fillId="0" borderId="0" xfId="0" applyAlignment="1">
      <alignment horizontal="center"/>
    </xf>
    <xf numFmtId="0" fontId="72" fillId="10" borderId="2" xfId="0" applyFont="1" applyFill="1" applyBorder="1" applyAlignment="1">
      <alignment horizontal="center" vertical="center"/>
    </xf>
    <xf numFmtId="0" fontId="39" fillId="7" borderId="1" xfId="0" applyFont="1" applyFill="1" applyBorder="1" applyAlignment="1">
      <alignment horizontal="center" vertical="center"/>
    </xf>
  </cellXfs>
  <cellStyles count="3">
    <cellStyle name="Moeda" xfId="2" builtinId="4"/>
    <cellStyle name="Normal" xfId="0" builtinId="0"/>
    <cellStyle name="Vírgula" xfId="1" builtinId="3"/>
  </cellStyles>
  <dxfs count="0"/>
  <tableStyles count="0" defaultTableStyle="TableStyleMedium9" defaultPivotStyle="PivotStyleLight16"/>
  <colors>
    <mruColors>
      <color rgb="FF0F7145"/>
      <color rgb="FF343434"/>
      <color rgb="FF476CA3"/>
      <color rgb="FF345078"/>
      <color rgb="FF3F526D"/>
      <color rgb="FF214200"/>
      <color rgb="FF313F55"/>
      <color rgb="FF563030"/>
      <color rgb="FF5A5534"/>
      <color rgb="FF39553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'DIETA 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114031</xdr:colOff>
      <xdr:row>3</xdr:row>
      <xdr:rowOff>170775</xdr:rowOff>
    </xdr:from>
    <xdr:to>
      <xdr:col>17</xdr:col>
      <xdr:colOff>560946</xdr:colOff>
      <xdr:row>9</xdr:row>
      <xdr:rowOff>19888</xdr:rowOff>
    </xdr:to>
    <xdr:pic>
      <xdr:nvPicPr>
        <xdr:cNvPr id="3" name="Imagem 2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64350" y="1913647"/>
          <a:ext cx="2041170" cy="9434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4" tint="-0.499984740745262"/>
    <pageSetUpPr fitToPage="1"/>
  </sheetPr>
  <dimension ref="A1:AB15"/>
  <sheetViews>
    <sheetView showGridLines="0" zoomScaleNormal="100" workbookViewId="0">
      <selection activeCell="C10" sqref="C10"/>
    </sheetView>
  </sheetViews>
  <sheetFormatPr defaultRowHeight="15" x14ac:dyDescent="0.25"/>
  <cols>
    <col min="1" max="1" width="2.7109375" customWidth="1"/>
    <col min="2" max="2" width="8.7109375" customWidth="1"/>
    <col min="3" max="4" width="9.7109375" customWidth="1"/>
    <col min="5" max="5" width="2.28515625" customWidth="1"/>
    <col min="6" max="6" width="0.85546875" customWidth="1"/>
    <col min="7" max="7" width="2.7109375" customWidth="1"/>
    <col min="8" max="8" width="0.85546875" customWidth="1"/>
    <col min="9" max="11" width="7.85546875" customWidth="1"/>
    <col min="12" max="12" width="5.7109375" customWidth="1"/>
    <col min="13" max="13" width="2.7109375" customWidth="1"/>
    <col min="14" max="14" width="2.7109375" style="2" customWidth="1"/>
    <col min="15" max="15" width="2.7109375" customWidth="1"/>
    <col min="19" max="19" width="2.7109375" customWidth="1"/>
    <col min="28" max="28" width="2.7109375" customWidth="1"/>
  </cols>
  <sheetData>
    <row r="1" spans="1:28" x14ac:dyDescent="0.25">
      <c r="A1" s="314"/>
      <c r="B1" s="314"/>
      <c r="C1" s="314"/>
      <c r="D1" s="314"/>
      <c r="E1" s="314"/>
      <c r="F1" s="314"/>
      <c r="G1" s="314"/>
      <c r="H1" s="314"/>
      <c r="I1" s="314"/>
      <c r="J1" s="314"/>
      <c r="K1" s="314"/>
      <c r="L1" s="314"/>
      <c r="M1" s="314"/>
      <c r="N1" s="4"/>
      <c r="O1" s="1"/>
      <c r="P1" s="8"/>
      <c r="Q1" s="9"/>
      <c r="R1" s="9"/>
      <c r="S1" s="2"/>
      <c r="T1" s="2"/>
      <c r="U1" s="2"/>
      <c r="V1" s="2"/>
      <c r="W1" s="2"/>
      <c r="X1" s="2"/>
      <c r="Y1" s="2"/>
      <c r="Z1" s="2"/>
      <c r="AA1" s="2"/>
      <c r="AB1" s="2"/>
    </row>
    <row r="2" spans="1:28" x14ac:dyDescent="0.25">
      <c r="N2" s="4"/>
      <c r="O2" s="1"/>
      <c r="P2" s="8"/>
      <c r="Q2" s="12"/>
      <c r="R2" s="9"/>
      <c r="S2" s="2"/>
      <c r="T2" s="2"/>
      <c r="U2" s="2"/>
      <c r="V2" s="2"/>
      <c r="W2" s="2"/>
      <c r="X2" s="2"/>
      <c r="Y2" s="2"/>
      <c r="Z2" s="2"/>
      <c r="AA2" s="2"/>
      <c r="AB2" s="2"/>
    </row>
    <row r="3" spans="1:28" ht="22.5" x14ac:dyDescent="0.25">
      <c r="A3" s="313" t="s">
        <v>31</v>
      </c>
      <c r="B3" s="313"/>
      <c r="C3" s="313"/>
      <c r="D3" s="313"/>
      <c r="E3" s="313"/>
      <c r="F3" s="313"/>
      <c r="G3" s="313"/>
      <c r="H3" s="313"/>
      <c r="I3" s="313"/>
      <c r="J3" s="313"/>
      <c r="K3" s="313"/>
      <c r="L3" s="313"/>
      <c r="M3" s="313"/>
      <c r="N3" s="4"/>
      <c r="O3" s="1"/>
      <c r="P3" s="10"/>
      <c r="Q3" s="12"/>
      <c r="R3" s="9"/>
      <c r="S3" s="2"/>
      <c r="T3" s="2"/>
      <c r="U3" s="2"/>
      <c r="V3" s="2"/>
      <c r="W3" s="2"/>
      <c r="X3" s="2"/>
      <c r="Y3" s="2"/>
      <c r="Z3" s="2"/>
      <c r="AA3" s="2"/>
      <c r="AB3" s="2"/>
    </row>
    <row r="4" spans="1:28" x14ac:dyDescent="0.25">
      <c r="A4" s="51"/>
      <c r="B4" s="51"/>
      <c r="C4" s="51"/>
      <c r="D4" s="51"/>
      <c r="E4" s="51"/>
      <c r="F4" s="51"/>
      <c r="G4" s="51"/>
      <c r="H4" s="54"/>
      <c r="I4" s="52" t="s">
        <v>20</v>
      </c>
      <c r="J4" s="52"/>
      <c r="K4" s="53"/>
      <c r="L4" s="55"/>
      <c r="M4" s="56"/>
      <c r="N4" s="4"/>
      <c r="O4" s="1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</row>
    <row r="5" spans="1:28" x14ac:dyDescent="0.25">
      <c r="A5" s="51"/>
      <c r="B5" s="68" t="s">
        <v>32</v>
      </c>
      <c r="C5" s="69"/>
      <c r="D5" s="70"/>
      <c r="E5" s="70"/>
      <c r="F5" s="54"/>
      <c r="G5" s="51"/>
      <c r="H5" s="54"/>
      <c r="I5" s="61" t="s">
        <v>13</v>
      </c>
      <c r="J5" s="61"/>
      <c r="K5" s="59"/>
      <c r="L5" s="62">
        <v>1</v>
      </c>
      <c r="M5" s="63"/>
      <c r="N5" s="4"/>
      <c r="O5" s="1"/>
      <c r="P5" s="13"/>
      <c r="Q5" s="14"/>
      <c r="R5" s="15"/>
      <c r="S5" s="2"/>
      <c r="T5" s="2"/>
      <c r="U5" s="2"/>
      <c r="V5" s="2"/>
      <c r="W5" s="2"/>
      <c r="X5" s="2"/>
      <c r="Y5" s="2"/>
      <c r="Z5" s="2"/>
      <c r="AA5" s="2"/>
      <c r="AB5" s="2"/>
    </row>
    <row r="6" spans="1:28" x14ac:dyDescent="0.25">
      <c r="A6" s="51"/>
      <c r="B6" s="57" t="s">
        <v>7</v>
      </c>
      <c r="C6" s="58">
        <v>68</v>
      </c>
      <c r="D6" s="59" t="s">
        <v>22</v>
      </c>
      <c r="E6" s="60"/>
      <c r="F6" s="54"/>
      <c r="G6" s="51"/>
      <c r="H6" s="54"/>
      <c r="I6" s="61" t="s">
        <v>14</v>
      </c>
      <c r="J6" s="61"/>
      <c r="K6" s="59"/>
      <c r="L6" s="62">
        <v>1.2</v>
      </c>
      <c r="M6" s="63"/>
      <c r="N6" s="4"/>
      <c r="O6" s="1"/>
      <c r="P6" s="16"/>
      <c r="Q6" s="17"/>
      <c r="R6" s="18"/>
      <c r="S6" s="2"/>
      <c r="T6" s="2"/>
      <c r="U6" s="2"/>
      <c r="V6" s="2"/>
      <c r="W6" s="2"/>
      <c r="X6" s="2"/>
      <c r="Y6" s="2"/>
      <c r="Z6" s="2"/>
      <c r="AA6" s="2"/>
      <c r="AB6" s="2"/>
    </row>
    <row r="7" spans="1:28" x14ac:dyDescent="0.25">
      <c r="A7" s="51"/>
      <c r="B7" s="57" t="s">
        <v>8</v>
      </c>
      <c r="C7" s="58">
        <v>1.77</v>
      </c>
      <c r="D7" s="59" t="s">
        <v>12</v>
      </c>
      <c r="E7" s="60"/>
      <c r="F7" s="54"/>
      <c r="G7" s="51"/>
      <c r="H7" s="54"/>
      <c r="I7" s="61" t="s">
        <v>17</v>
      </c>
      <c r="J7" s="61"/>
      <c r="K7" s="59"/>
      <c r="L7" s="62">
        <v>1.4</v>
      </c>
      <c r="M7" s="63"/>
      <c r="N7" s="4"/>
      <c r="O7" s="1"/>
      <c r="P7" s="16"/>
      <c r="Q7" s="17"/>
      <c r="R7" s="18"/>
      <c r="S7" s="2"/>
      <c r="T7" s="7"/>
      <c r="U7" s="20"/>
      <c r="V7" s="20"/>
      <c r="W7" s="20"/>
      <c r="X7" s="20"/>
      <c r="Y7" s="20"/>
      <c r="Z7" s="20"/>
      <c r="AA7" s="20"/>
      <c r="AB7" s="2"/>
    </row>
    <row r="8" spans="1:28" x14ac:dyDescent="0.25">
      <c r="A8" s="51"/>
      <c r="B8" s="64" t="s">
        <v>9</v>
      </c>
      <c r="C8" s="58">
        <v>24</v>
      </c>
      <c r="D8" s="59" t="s">
        <v>10</v>
      </c>
      <c r="E8" s="60"/>
      <c r="F8" s="54"/>
      <c r="G8" s="51"/>
      <c r="H8" s="54"/>
      <c r="I8" s="61" t="s">
        <v>16</v>
      </c>
      <c r="J8" s="61"/>
      <c r="K8" s="59"/>
      <c r="L8" s="62">
        <v>1.6</v>
      </c>
      <c r="M8" s="63"/>
      <c r="N8" s="1"/>
      <c r="O8" s="1"/>
      <c r="P8" s="2"/>
      <c r="Q8" s="2"/>
      <c r="R8" s="2"/>
      <c r="S8" s="2"/>
      <c r="T8" s="10"/>
      <c r="U8" s="11"/>
      <c r="V8" s="11"/>
      <c r="W8" s="11"/>
      <c r="X8" s="21"/>
      <c r="Y8" s="11"/>
      <c r="Z8" s="11"/>
      <c r="AA8" s="11"/>
      <c r="AB8" s="2"/>
    </row>
    <row r="9" spans="1:28" x14ac:dyDescent="0.25">
      <c r="A9" s="51"/>
      <c r="B9" s="57" t="s">
        <v>19</v>
      </c>
      <c r="C9" s="58">
        <v>1.7250000000000001</v>
      </c>
      <c r="D9" s="59" t="s">
        <v>26</v>
      </c>
      <c r="E9" s="60"/>
      <c r="F9" s="54"/>
      <c r="G9" s="51"/>
      <c r="H9" s="54"/>
      <c r="I9" s="61" t="s">
        <v>15</v>
      </c>
      <c r="J9" s="61"/>
      <c r="K9" s="59"/>
      <c r="L9" s="62">
        <v>1.8</v>
      </c>
      <c r="M9" s="63"/>
      <c r="O9" s="2"/>
      <c r="P9" s="2"/>
      <c r="Q9" s="2"/>
      <c r="R9" s="2"/>
      <c r="S9" s="2"/>
      <c r="T9" s="10"/>
      <c r="U9" s="11"/>
      <c r="V9" s="11"/>
      <c r="W9" s="11"/>
      <c r="X9" s="11"/>
      <c r="Y9" s="11"/>
      <c r="Z9" s="11"/>
      <c r="AA9" s="11"/>
      <c r="AB9" s="2"/>
    </row>
    <row r="10" spans="1:28" x14ac:dyDescent="0.25">
      <c r="A10" s="51"/>
      <c r="B10" s="107" t="s">
        <v>40</v>
      </c>
      <c r="C10" s="65">
        <f>C9*(66+(13.7*C6)+(5*C7)-(6.8*C8))</f>
        <v>1454.60625</v>
      </c>
      <c r="D10" s="53" t="s">
        <v>11</v>
      </c>
      <c r="E10" s="66"/>
      <c r="F10" s="54"/>
      <c r="G10" s="51"/>
      <c r="H10" s="54"/>
      <c r="I10" s="61" t="s">
        <v>18</v>
      </c>
      <c r="J10" s="61"/>
      <c r="K10" s="59"/>
      <c r="L10" s="62">
        <v>2</v>
      </c>
      <c r="M10" s="63"/>
      <c r="O10" s="1"/>
      <c r="P10" s="2"/>
      <c r="Q10" s="2"/>
      <c r="R10" s="2"/>
      <c r="S10" s="2"/>
      <c r="T10" s="10"/>
      <c r="U10" s="11"/>
      <c r="V10" s="11"/>
      <c r="W10" s="11"/>
      <c r="X10" s="11"/>
      <c r="Y10" s="11"/>
      <c r="Z10" s="11"/>
      <c r="AA10" s="11"/>
      <c r="AB10" s="2"/>
    </row>
    <row r="11" spans="1:28" x14ac:dyDescent="0.25">
      <c r="A11" s="51"/>
      <c r="B11" s="51"/>
      <c r="C11" s="51"/>
      <c r="D11" s="51"/>
      <c r="E11" s="51"/>
      <c r="F11" s="51"/>
      <c r="G11" s="51"/>
      <c r="H11" s="54"/>
      <c r="I11" s="54"/>
      <c r="J11" s="54"/>
      <c r="K11" s="54"/>
      <c r="L11" s="54"/>
      <c r="M11" s="63"/>
      <c r="O11" s="1"/>
      <c r="P11" s="19"/>
      <c r="Q11" s="5"/>
      <c r="R11" s="6"/>
      <c r="S11" s="2"/>
      <c r="T11" s="2"/>
      <c r="U11" s="2"/>
      <c r="V11" s="2"/>
      <c r="W11" s="2"/>
      <c r="X11" s="2"/>
      <c r="Y11" s="2"/>
      <c r="Z11" s="2"/>
      <c r="AA11" s="2"/>
      <c r="AB11" s="2"/>
    </row>
    <row r="12" spans="1:28" x14ac:dyDescent="0.25">
      <c r="A12" s="51"/>
      <c r="B12" s="67"/>
      <c r="C12" s="51"/>
      <c r="D12" s="51"/>
      <c r="E12" s="51"/>
      <c r="F12" s="51"/>
      <c r="G12" s="51"/>
      <c r="H12" s="51"/>
      <c r="I12" s="51"/>
      <c r="J12" s="51"/>
      <c r="K12" s="51"/>
      <c r="L12" s="51"/>
      <c r="M12" s="51"/>
      <c r="O12" s="1"/>
      <c r="P12" s="13"/>
      <c r="Q12" s="14"/>
      <c r="R12" s="15"/>
      <c r="S12" s="2"/>
      <c r="T12" s="2"/>
      <c r="U12" s="2"/>
      <c r="V12" s="2"/>
      <c r="W12" s="2"/>
      <c r="X12" s="2"/>
      <c r="Y12" s="2"/>
      <c r="Z12" s="2"/>
      <c r="AA12" s="2"/>
      <c r="AB12" s="2"/>
    </row>
    <row r="13" spans="1:28" x14ac:dyDescent="0.25">
      <c r="O13" s="1"/>
      <c r="P13" s="16"/>
      <c r="Q13" s="17"/>
      <c r="R13" s="18"/>
      <c r="S13" s="2"/>
      <c r="T13" s="2"/>
      <c r="U13" s="2"/>
      <c r="V13" s="2"/>
      <c r="W13" s="2"/>
      <c r="X13" s="2"/>
      <c r="Y13" s="2"/>
      <c r="Z13" s="2"/>
      <c r="AA13" s="2"/>
      <c r="AB13" s="2"/>
    </row>
    <row r="14" spans="1:28" x14ac:dyDescent="0.25">
      <c r="O14" s="1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</row>
    <row r="15" spans="1:28" x14ac:dyDescent="0.25"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</row>
  </sheetData>
  <mergeCells count="2">
    <mergeCell ref="A3:M3"/>
    <mergeCell ref="A1:M1"/>
  </mergeCells>
  <printOptions horizontalCentered="1"/>
  <pageMargins left="0.19685039370078741" right="0.19685039370078741" top="0.78740157480314965" bottom="0.78740157480314965" header="0.31496062992125984" footer="0.31496062992125984"/>
  <pageSetup paperSize="9"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39997558519241921"/>
    <pageSetUpPr fitToPage="1"/>
  </sheetPr>
  <dimension ref="A1:AO47"/>
  <sheetViews>
    <sheetView showGridLines="0" tabSelected="1" topLeftCell="H1" zoomScale="85" zoomScaleNormal="85" workbookViewId="0">
      <selection activeCell="U16" sqref="U16"/>
    </sheetView>
  </sheetViews>
  <sheetFormatPr defaultColWidth="9.140625" defaultRowHeight="15" x14ac:dyDescent="0.25"/>
  <cols>
    <col min="1" max="1" width="2.7109375" style="193" customWidth="1"/>
    <col min="2" max="2" width="0.85546875" style="193" customWidth="1"/>
    <col min="3" max="3" width="10.5703125" style="181" bestFit="1" customWidth="1"/>
    <col min="4" max="4" width="22.7109375" style="22" bestFit="1" customWidth="1"/>
    <col min="5" max="5" width="8.85546875" style="182" bestFit="1" customWidth="1"/>
    <col min="6" max="6" width="7.7109375" style="183" bestFit="1" customWidth="1"/>
    <col min="7" max="7" width="8.7109375" style="193" bestFit="1" customWidth="1"/>
    <col min="8" max="8" width="0.85546875" style="193" customWidth="1"/>
    <col min="9" max="9" width="2.7109375" style="195" customWidth="1"/>
    <col min="10" max="10" width="0.85546875" style="193" customWidth="1"/>
    <col min="11" max="11" width="11.5703125" style="184" bestFit="1" customWidth="1"/>
    <col min="12" max="12" width="23.28515625" style="185" bestFit="1" customWidth="1"/>
    <col min="13" max="13" width="7.7109375" style="186" bestFit="1" customWidth="1"/>
    <col min="14" max="14" width="7.7109375" style="187" bestFit="1" customWidth="1"/>
    <col min="15" max="15" width="7.7109375" style="147" bestFit="1" customWidth="1"/>
    <col min="16" max="16" width="0.85546875" style="193" customWidth="1"/>
    <col min="17" max="17" width="2.7109375" style="193" customWidth="1"/>
    <col min="18" max="18" width="0.85546875" style="193" customWidth="1"/>
    <col min="19" max="19" width="8.28515625" style="181" bestFit="1" customWidth="1"/>
    <col min="20" max="20" width="21.5703125" style="188" bestFit="1" customWidth="1"/>
    <col min="21" max="21" width="7.42578125" style="199" bestFit="1" customWidth="1"/>
    <col min="22" max="22" width="6.7109375" style="189" customWidth="1"/>
    <col min="23" max="23" width="8.28515625" style="193" bestFit="1" customWidth="1"/>
    <col min="24" max="24" width="0.85546875" style="193" customWidth="1"/>
    <col min="25" max="25" width="2.7109375" style="147" customWidth="1"/>
    <col min="26" max="26" width="0.85546875" style="147" customWidth="1"/>
    <col min="27" max="27" width="15" style="193" bestFit="1" customWidth="1"/>
    <col min="28" max="28" width="6.42578125" style="193" customWidth="1"/>
    <col min="29" max="29" width="6.28515625" style="193" customWidth="1"/>
    <col min="30" max="30" width="9.85546875" style="193" customWidth="1"/>
    <col min="31" max="31" width="10.85546875" style="193" customWidth="1"/>
    <col min="32" max="32" width="0.85546875" style="193" customWidth="1"/>
    <col min="33" max="33" width="2.7109375" style="192" customWidth="1"/>
    <col min="34" max="34" width="7.7109375" style="193" customWidth="1"/>
    <col min="35" max="35" width="4.42578125" style="193" bestFit="1" customWidth="1"/>
    <col min="36" max="37" width="9.140625" style="193"/>
    <col min="38" max="38" width="9.42578125" style="193" bestFit="1" customWidth="1"/>
    <col min="39" max="16384" width="9.140625" style="193"/>
  </cols>
  <sheetData>
    <row r="1" spans="1:41" ht="12" customHeight="1" x14ac:dyDescent="0.25">
      <c r="A1" s="111"/>
      <c r="B1" s="190"/>
      <c r="C1" s="112"/>
      <c r="D1" s="113"/>
      <c r="E1" s="114"/>
      <c r="F1" s="115"/>
      <c r="G1" s="116"/>
      <c r="H1" s="190"/>
      <c r="I1" s="191"/>
      <c r="J1" s="190"/>
      <c r="K1" s="112"/>
      <c r="L1" s="117"/>
      <c r="M1" s="114"/>
      <c r="N1" s="115"/>
      <c r="O1" s="116"/>
      <c r="P1" s="190"/>
      <c r="Q1" s="118"/>
      <c r="R1" s="190"/>
      <c r="S1" s="112"/>
      <c r="T1" s="113"/>
      <c r="U1" s="114"/>
      <c r="V1" s="115"/>
      <c r="W1" s="116"/>
      <c r="X1" s="190"/>
      <c r="Y1" s="190"/>
      <c r="Z1" s="190"/>
      <c r="AA1" s="98"/>
      <c r="AB1" s="119"/>
      <c r="AC1" s="120"/>
      <c r="AD1" s="121"/>
      <c r="AE1" s="121"/>
      <c r="AF1" s="121"/>
      <c r="AG1" s="121"/>
      <c r="AH1" s="119"/>
      <c r="AI1" s="192"/>
      <c r="AJ1" s="192"/>
      <c r="AK1" s="192"/>
      <c r="AL1" s="192"/>
      <c r="AM1" s="192"/>
      <c r="AN1" s="192"/>
      <c r="AO1" s="192"/>
    </row>
    <row r="2" spans="1:41" ht="20.100000000000001" customHeight="1" x14ac:dyDescent="0.25">
      <c r="A2" s="111"/>
      <c r="B2" s="222"/>
      <c r="C2" s="223">
        <v>0.375</v>
      </c>
      <c r="D2" s="224" t="s">
        <v>42</v>
      </c>
      <c r="E2" s="224"/>
      <c r="F2" s="224"/>
      <c r="G2" s="224"/>
      <c r="H2" s="225"/>
      <c r="I2" s="200"/>
      <c r="J2" s="222"/>
      <c r="K2" s="223">
        <v>0.52083333333333337</v>
      </c>
      <c r="L2" s="224" t="s">
        <v>43</v>
      </c>
      <c r="M2" s="224"/>
      <c r="N2" s="224"/>
      <c r="O2" s="224"/>
      <c r="P2" s="225"/>
      <c r="Q2" s="201"/>
      <c r="R2" s="222"/>
      <c r="S2" s="223">
        <v>0.64583333333333337</v>
      </c>
      <c r="T2" s="224" t="s">
        <v>44</v>
      </c>
      <c r="U2" s="224"/>
      <c r="V2" s="224"/>
      <c r="W2" s="224"/>
      <c r="X2" s="225"/>
      <c r="Y2" s="200"/>
      <c r="Z2" s="225"/>
      <c r="AA2" s="227" t="s">
        <v>37</v>
      </c>
      <c r="AB2" s="224" t="s">
        <v>3</v>
      </c>
      <c r="AC2" s="224" t="s">
        <v>2</v>
      </c>
      <c r="AD2" s="224" t="s">
        <v>1</v>
      </c>
      <c r="AE2" s="224" t="s">
        <v>23</v>
      </c>
      <c r="AF2" s="225"/>
      <c r="AG2" s="201"/>
      <c r="AH2" s="192"/>
      <c r="AI2" s="10"/>
      <c r="AJ2" s="122"/>
      <c r="AK2" s="123"/>
      <c r="AL2" s="124"/>
      <c r="AM2" s="125"/>
      <c r="AN2" s="126"/>
      <c r="AO2" s="192"/>
    </row>
    <row r="3" spans="1:41" ht="20.100000000000001" customHeight="1" x14ac:dyDescent="0.25">
      <c r="A3" s="111"/>
      <c r="B3" s="232"/>
      <c r="C3" s="220" t="s">
        <v>41</v>
      </c>
      <c r="D3" s="221" t="s">
        <v>25</v>
      </c>
      <c r="E3" s="233" t="s">
        <v>30</v>
      </c>
      <c r="F3" s="235" t="s">
        <v>0</v>
      </c>
      <c r="G3" s="237" t="s">
        <v>39</v>
      </c>
      <c r="H3" s="226"/>
      <c r="I3" s="201"/>
      <c r="J3" s="232"/>
      <c r="K3" s="220" t="s">
        <v>41</v>
      </c>
      <c r="L3" s="221" t="s">
        <v>25</v>
      </c>
      <c r="M3" s="233" t="s">
        <v>30</v>
      </c>
      <c r="N3" s="235" t="s">
        <v>0</v>
      </c>
      <c r="O3" s="237" t="s">
        <v>39</v>
      </c>
      <c r="P3" s="226"/>
      <c r="Q3" s="202"/>
      <c r="R3" s="232"/>
      <c r="S3" s="220" t="s">
        <v>41</v>
      </c>
      <c r="T3" s="221" t="s">
        <v>25</v>
      </c>
      <c r="U3" s="233" t="s">
        <v>30</v>
      </c>
      <c r="V3" s="235" t="s">
        <v>0</v>
      </c>
      <c r="W3" s="237" t="s">
        <v>39</v>
      </c>
      <c r="X3" s="226"/>
      <c r="Y3" s="203"/>
      <c r="Z3" s="225"/>
      <c r="AA3" s="240" t="s">
        <v>30</v>
      </c>
      <c r="AB3" s="308">
        <f>E11+M11+U11+U24+M24+E24</f>
        <v>137.73500000000001</v>
      </c>
      <c r="AC3" s="241">
        <f>AD3*100/(AD3+AD4+AD5)</f>
        <v>27.102812013904124</v>
      </c>
      <c r="AD3" s="242">
        <f>E12+M12+U12+U25+M25+E25</f>
        <v>550.94000000000005</v>
      </c>
      <c r="AE3" s="243">
        <f>AB3/TMB!C6</f>
        <v>2.0255147058823533</v>
      </c>
      <c r="AF3" s="225"/>
      <c r="AG3" s="201"/>
      <c r="AH3" s="192"/>
      <c r="AI3" s="127"/>
      <c r="AJ3" s="128"/>
      <c r="AK3" s="129"/>
      <c r="AL3" s="130"/>
      <c r="AM3" s="131"/>
      <c r="AN3" s="132"/>
      <c r="AO3" s="192"/>
    </row>
    <row r="4" spans="1:41" ht="20.100000000000001" customHeight="1" x14ac:dyDescent="0.25">
      <c r="A4" s="190"/>
      <c r="B4" s="222"/>
      <c r="C4" s="219">
        <v>2</v>
      </c>
      <c r="D4" s="202" t="s">
        <v>66</v>
      </c>
      <c r="E4" s="234">
        <f>IFERROR((VLOOKUP($D4,Lista_Alimentos!$C$4:$G$14, 3,FALSE))*$C4,  )</f>
        <v>11.52</v>
      </c>
      <c r="F4" s="236">
        <f>IFERROR((VLOOKUP($D4,Lista_Alimentos!$C$4:$G$14, 4,FALSE))*$C4, 0)</f>
        <v>1</v>
      </c>
      <c r="G4" s="238">
        <f>IFERROR((VLOOKUP($D4,Lista_Alimentos!$C$4:$G$14, 5,FALSE))*$C4, 0)</f>
        <v>10.36</v>
      </c>
      <c r="H4" s="225"/>
      <c r="I4" s="201"/>
      <c r="J4" s="222"/>
      <c r="K4" s="219">
        <v>150</v>
      </c>
      <c r="L4" s="202" t="s">
        <v>63</v>
      </c>
      <c r="M4" s="234">
        <f>IFERROR((VLOOKUP($L4,Lista_Alimentos!$C$4:$G$14, 3,FALSE))*$K4, 0)</f>
        <v>7.5600000000000005</v>
      </c>
      <c r="N4" s="236">
        <f>IFERROR((VLOOKUP($L4,Lista_Alimentos!$C$4:$G$14, 4,FALSE))*$K4, 0)</f>
        <v>20.414999999999999</v>
      </c>
      <c r="O4" s="238">
        <f>IFERROR((VLOOKUP($L4,Lista_Alimentos!$C$4:$G$14, 5,FALSE))*$K4, 0)</f>
        <v>1.2750000000000001</v>
      </c>
      <c r="P4" s="225"/>
      <c r="Q4" s="202"/>
      <c r="R4" s="222"/>
      <c r="S4" s="219">
        <v>100</v>
      </c>
      <c r="T4" s="202" t="s">
        <v>64</v>
      </c>
      <c r="U4" s="234">
        <f>IFERROR((VLOOKUP($T4,Lista_Alimentos!$C$4:$G$14, 3,FALSE))*$S4, 0)</f>
        <v>23</v>
      </c>
      <c r="V4" s="236">
        <f>IFERROR((VLOOKUP($T4,Lista_Alimentos!$C$4:$G$14, 4,FALSE))*$S4, 0)</f>
        <v>0</v>
      </c>
      <c r="W4" s="238">
        <f>IFERROR((VLOOKUP($T4,Lista_Alimentos!$C$4:$G$14, 5,FALSE))*$S4, 0)</f>
        <v>1</v>
      </c>
      <c r="X4" s="225"/>
      <c r="Y4" s="203"/>
      <c r="Z4" s="225"/>
      <c r="AA4" s="244" t="s">
        <v>38</v>
      </c>
      <c r="AB4" s="309">
        <f>F11+N11+V11+F24+N24+V24</f>
        <v>188.92500000000001</v>
      </c>
      <c r="AC4" s="245">
        <f>AD4*100/(AD3+AD4+AD5)</f>
        <v>37.175727010032574</v>
      </c>
      <c r="AD4" s="246">
        <f>F12+N12+V12+V25+N25+F25</f>
        <v>755.7</v>
      </c>
      <c r="AE4" s="247">
        <f>AB4/TMB!C6</f>
        <v>2.7783088235294118</v>
      </c>
      <c r="AF4" s="225"/>
      <c r="AG4" s="200"/>
      <c r="AH4" s="133"/>
      <c r="AI4" s="134"/>
      <c r="AJ4" s="135"/>
      <c r="AK4" s="136"/>
      <c r="AL4" s="137"/>
      <c r="AM4" s="132"/>
      <c r="AN4" s="132"/>
      <c r="AO4" s="192"/>
    </row>
    <row r="5" spans="1:41" ht="20.100000000000001" customHeight="1" x14ac:dyDescent="0.25">
      <c r="A5" s="190"/>
      <c r="B5" s="222"/>
      <c r="C5" s="219">
        <v>200</v>
      </c>
      <c r="D5" s="202" t="s">
        <v>59</v>
      </c>
      <c r="E5" s="234">
        <f>IFERROR((VLOOKUP($D5,Lista_Alimentos!$C$4:$G$14, 3,FALSE))*$C5, 0)</f>
        <v>2.6</v>
      </c>
      <c r="F5" s="236">
        <f>IFERROR((VLOOKUP($D5,Lista_Alimentos!$C$4:$G$14, 4,FALSE))*$C5, 0)</f>
        <v>52</v>
      </c>
      <c r="G5" s="238">
        <f>IFERROR((VLOOKUP($D5,Lista_Alimentos!$C$4:$G$14, 5,FALSE))*$C5, 0)</f>
        <v>0.2</v>
      </c>
      <c r="H5" s="225"/>
      <c r="I5" s="201"/>
      <c r="J5" s="222"/>
      <c r="K5" s="219">
        <v>100</v>
      </c>
      <c r="L5" s="202" t="s">
        <v>67</v>
      </c>
      <c r="M5" s="234">
        <f>IFERROR((VLOOKUP($L5,Lista_Alimentos!$C$4:$G$14, 3,FALSE))*$K5, 0)</f>
        <v>19.07</v>
      </c>
      <c r="N5" s="236">
        <f>IFERROR((VLOOKUP($L5,Lista_Alimentos!$C$4:$G$14, 4,FALSE))*$K5, 0)</f>
        <v>0</v>
      </c>
      <c r="O5" s="238">
        <f>IFERROR((VLOOKUP($L5,Lista_Alimentos!$C$4:$G$14, 5,FALSE))*$K5, 0)</f>
        <v>7.48</v>
      </c>
      <c r="P5" s="225"/>
      <c r="Q5" s="202"/>
      <c r="R5" s="222"/>
      <c r="S5" s="219">
        <v>50</v>
      </c>
      <c r="T5" s="202" t="s">
        <v>59</v>
      </c>
      <c r="U5" s="234">
        <f>IFERROR((VLOOKUP($T5,Lista_Alimentos!$C$4:$G$14, 3,FALSE))*$S5, 0)</f>
        <v>0.65</v>
      </c>
      <c r="V5" s="236">
        <f>IFERROR((VLOOKUP($T5,Lista_Alimentos!$C$4:$G$14, 4,FALSE))*$S5, 0)</f>
        <v>13</v>
      </c>
      <c r="W5" s="238">
        <f>IFERROR((VLOOKUP($T5,Lista_Alimentos!$C$4:$G$14, 5,FALSE))*$S5, 0)</f>
        <v>0.05</v>
      </c>
      <c r="X5" s="225"/>
      <c r="Y5" s="203"/>
      <c r="Z5" s="225"/>
      <c r="AA5" s="248" t="s">
        <v>39</v>
      </c>
      <c r="AB5" s="310">
        <f>G11+O11+W11+W24+O24+G24</f>
        <v>80.681999999999988</v>
      </c>
      <c r="AC5" s="249">
        <f>AD5*100/(AD3+AD4+AD5)</f>
        <v>35.721460976063298</v>
      </c>
      <c r="AD5" s="250">
        <f>G12+O12+W12+W25+O25+G25</f>
        <v>726.13800000000003</v>
      </c>
      <c r="AE5" s="251">
        <f>AB5/TMB!C6</f>
        <v>1.1864999999999999</v>
      </c>
      <c r="AF5" s="225"/>
      <c r="AG5" s="202"/>
      <c r="AH5" s="192"/>
      <c r="AI5" s="138"/>
      <c r="AJ5" s="139"/>
      <c r="AK5" s="21"/>
      <c r="AL5" s="21"/>
      <c r="AM5" s="21"/>
      <c r="AN5" s="132"/>
      <c r="AO5" s="192"/>
    </row>
    <row r="6" spans="1:41" ht="20.100000000000001" customHeight="1" x14ac:dyDescent="0.25">
      <c r="A6" s="190"/>
      <c r="B6" s="222"/>
      <c r="C6" s="219">
        <v>10</v>
      </c>
      <c r="D6" s="202" t="s">
        <v>65</v>
      </c>
      <c r="E6" s="234">
        <f>IFERROR((VLOOKUP($D6,Lista_Alimentos!$C$4:$G$14, 3,FALSE))*$C6, 0)</f>
        <v>0</v>
      </c>
      <c r="F6" s="236">
        <f>IFERROR((VLOOKUP($D6,Lista_Alimentos!$C$4:$G$14, 4,FALSE))*$C6, 0)</f>
        <v>0</v>
      </c>
      <c r="G6" s="238">
        <f>IFERROR((VLOOKUP($D6,Lista_Alimentos!$C$4:$G$14, 5,FALSE))*$C6, 0)</f>
        <v>9.9480000000000004</v>
      </c>
      <c r="H6" s="225"/>
      <c r="I6" s="201"/>
      <c r="J6" s="222"/>
      <c r="K6" s="219">
        <v>20</v>
      </c>
      <c r="L6" s="202" t="s">
        <v>62</v>
      </c>
      <c r="M6" s="234">
        <f>IFERROR((VLOOKUP($L6,Lista_Alimentos!$C$4:$G$14, 3,FALSE))*$K6, 0)</f>
        <v>2</v>
      </c>
      <c r="N6" s="236">
        <f>IFERROR((VLOOKUP($L6,Lista_Alimentos!$C$4:$G$14, 4,FALSE))*$K6, 0)</f>
        <v>12</v>
      </c>
      <c r="O6" s="238">
        <f>IFERROR((VLOOKUP($L6,Lista_Alimentos!$C$4:$G$14, 5,FALSE))*$K6, 0)</f>
        <v>2</v>
      </c>
      <c r="P6" s="225"/>
      <c r="Q6" s="202"/>
      <c r="R6" s="222"/>
      <c r="S6" s="219">
        <v>20</v>
      </c>
      <c r="T6" s="202" t="s">
        <v>65</v>
      </c>
      <c r="U6" s="234">
        <f>IFERROR((VLOOKUP($T6,Lista_Alimentos!$C$4:$G$14, 3,FALSE))*$S6, 0)</f>
        <v>0</v>
      </c>
      <c r="V6" s="236">
        <f>IFERROR((VLOOKUP($T6,Lista_Alimentos!$C$4:$G$14, 4,FALSE))*$S6, 0)</f>
        <v>0</v>
      </c>
      <c r="W6" s="238">
        <f>IFERROR((VLOOKUP($T6,Lista_Alimentos!$C$4:$G$14, 5,FALSE))*$S6, 0)</f>
        <v>19.896000000000001</v>
      </c>
      <c r="X6" s="225"/>
      <c r="Y6" s="203"/>
      <c r="Z6" s="225"/>
      <c r="AA6" s="228"/>
      <c r="AB6" s="252"/>
      <c r="AC6" s="253" t="s">
        <v>21</v>
      </c>
      <c r="AD6" s="254">
        <f>AD3+AD4+AD5</f>
        <v>2032.7780000000002</v>
      </c>
      <c r="AE6" s="255" t="s">
        <v>6</v>
      </c>
      <c r="AF6" s="225"/>
      <c r="AG6" s="202"/>
      <c r="AH6" s="192"/>
      <c r="AI6" s="140"/>
      <c r="AJ6" s="123"/>
      <c r="AK6" s="141"/>
      <c r="AL6" s="135"/>
      <c r="AM6" s="124"/>
      <c r="AN6" s="126"/>
      <c r="AO6" s="192"/>
    </row>
    <row r="7" spans="1:41" ht="20.100000000000001" customHeight="1" x14ac:dyDescent="0.25">
      <c r="A7" s="190"/>
      <c r="B7" s="222"/>
      <c r="C7" s="219"/>
      <c r="D7" s="202"/>
      <c r="E7" s="234">
        <f>IFERROR((VLOOKUP($D7,Lista_Alimentos!$C$4:$G$14, 3,FALSE))*$C7, 0)</f>
        <v>0</v>
      </c>
      <c r="F7" s="236">
        <f>IFERROR((VLOOKUP($D7,Lista_Alimentos!$C$4:$G$14, 4,FALSE))*$C7, 0)</f>
        <v>0</v>
      </c>
      <c r="G7" s="238">
        <f>IFERROR((VLOOKUP($D7,Lista_Alimentos!$C$4:$G$14, 5,FALSE))*$C7, 0)</f>
        <v>0</v>
      </c>
      <c r="H7" s="225"/>
      <c r="I7" s="201"/>
      <c r="J7" s="222"/>
      <c r="K7" s="219">
        <v>50</v>
      </c>
      <c r="L7" s="202" t="s">
        <v>61</v>
      </c>
      <c r="M7" s="234">
        <f>IFERROR((VLOOKUP($L7,Lista_Alimentos!$C$4:$G$14, 3,FALSE))*$K7, 0)</f>
        <v>1.1850000000000001</v>
      </c>
      <c r="N7" s="236">
        <f>IFERROR((VLOOKUP($L7,Lista_Alimentos!$C$4:$G$14, 4,FALSE))*$K7, 0)</f>
        <v>3.5699999999999994</v>
      </c>
      <c r="O7" s="238">
        <f>IFERROR((VLOOKUP($L7,Lista_Alimentos!$C$4:$G$14, 5,FALSE))*$K7, 0)</f>
        <v>0.20499999999999996</v>
      </c>
      <c r="P7" s="225"/>
      <c r="Q7" s="202"/>
      <c r="R7" s="222"/>
      <c r="S7" s="219"/>
      <c r="T7" s="202"/>
      <c r="U7" s="234">
        <f>IFERROR((VLOOKUP($T7,Lista_Alimentos!$C$4:$G$14, 3,FALSE))*$S7, 0)</f>
        <v>0</v>
      </c>
      <c r="V7" s="236">
        <f>IFERROR((VLOOKUP($T7,Lista_Alimentos!$C$4:$G$14, 4,FALSE))*$S7, 0)</f>
        <v>0</v>
      </c>
      <c r="W7" s="238">
        <f>IFERROR((VLOOKUP($T7,Lista_Alimentos!$C$4:$G$14, 5,FALSE))*$S7, 0)</f>
        <v>0</v>
      </c>
      <c r="X7" s="225"/>
      <c r="Y7" s="203"/>
      <c r="Z7" s="225"/>
      <c r="AA7" s="228"/>
      <c r="AB7" s="252"/>
      <c r="AC7" s="253" t="s">
        <v>24</v>
      </c>
      <c r="AD7" s="254">
        <f>AD6-TMB!C10</f>
        <v>578.1717500000002</v>
      </c>
      <c r="AE7" s="255" t="s">
        <v>6</v>
      </c>
      <c r="AF7" s="225"/>
      <c r="AG7" s="202"/>
      <c r="AH7" s="192"/>
      <c r="AI7" s="134"/>
      <c r="AJ7" s="142"/>
      <c r="AK7" s="139"/>
      <c r="AL7" s="143"/>
      <c r="AM7" s="143"/>
      <c r="AN7" s="126"/>
      <c r="AO7" s="192"/>
    </row>
    <row r="8" spans="1:41" ht="20.100000000000001" customHeight="1" x14ac:dyDescent="0.25">
      <c r="A8" s="190"/>
      <c r="B8" s="222"/>
      <c r="C8" s="219"/>
      <c r="D8" s="202"/>
      <c r="E8" s="234">
        <f>IFERROR((VLOOKUP($D8,Lista_Alimentos!$C$4:$G$14, 3,FALSE))*$C8, 0)</f>
        <v>0</v>
      </c>
      <c r="F8" s="236">
        <f>IFERROR((VLOOKUP($D8,Lista_Alimentos!$C$4:$G$14, 4,FALSE))*$C8, 0)</f>
        <v>0</v>
      </c>
      <c r="G8" s="238">
        <f>IFERROR((VLOOKUP($D8,Lista_Alimentos!$C$4:$G$14, 5,FALSE))*$C8, 0)</f>
        <v>0</v>
      </c>
      <c r="H8" s="225"/>
      <c r="I8" s="201"/>
      <c r="J8" s="222"/>
      <c r="K8" s="219">
        <v>10</v>
      </c>
      <c r="L8" s="202" t="s">
        <v>65</v>
      </c>
      <c r="M8" s="234">
        <f>IFERROR((VLOOKUP($L8,Lista_Alimentos!$C$4:$G$14, 3,FALSE))*$K8, 0)</f>
        <v>0</v>
      </c>
      <c r="N8" s="236">
        <f>IFERROR((VLOOKUP($L8,Lista_Alimentos!$C$4:$G$14, 4,FALSE))*$K8, 0)</f>
        <v>0</v>
      </c>
      <c r="O8" s="238">
        <f>IFERROR((VLOOKUP($L8,Lista_Alimentos!$C$4:$G$14, 5,FALSE))*$K8, 0)</f>
        <v>9.9480000000000004</v>
      </c>
      <c r="P8" s="225"/>
      <c r="Q8" s="202"/>
      <c r="R8" s="222"/>
      <c r="S8" s="219"/>
      <c r="T8" s="202"/>
      <c r="U8" s="234">
        <f>IFERROR((VLOOKUP($T8,Lista_Alimentos!$C$4:$G$14, 3,FALSE))*$S8, 0)</f>
        <v>0</v>
      </c>
      <c r="V8" s="236">
        <f>IFERROR((VLOOKUP($T8,Lista_Alimentos!$C$4:$G$14, 4,FALSE))*$S8, 0)</f>
        <v>0</v>
      </c>
      <c r="W8" s="238">
        <f>IFERROR((VLOOKUP($T8,Lista_Alimentos!$C$4:$G$14, 5,FALSE))*$S8, 0)</f>
        <v>0</v>
      </c>
      <c r="X8" s="225"/>
      <c r="Y8" s="203"/>
      <c r="Z8" s="204"/>
      <c r="AA8" s="204"/>
      <c r="AB8" s="205"/>
      <c r="AC8" s="206"/>
      <c r="AD8" s="206"/>
      <c r="AE8" s="206"/>
      <c r="AF8" s="206"/>
      <c r="AG8" s="202"/>
      <c r="AH8" s="192"/>
      <c r="AI8" s="139"/>
      <c r="AJ8" s="142"/>
      <c r="AK8" s="139"/>
      <c r="AL8" s="128"/>
      <c r="AM8" s="130"/>
      <c r="AN8" s="126"/>
      <c r="AO8" s="192"/>
    </row>
    <row r="9" spans="1:41" ht="20.100000000000001" customHeight="1" x14ac:dyDescent="0.25">
      <c r="A9" s="190"/>
      <c r="B9" s="222"/>
      <c r="C9" s="219"/>
      <c r="D9" s="202"/>
      <c r="E9" s="234">
        <f>IFERROR((VLOOKUP($D9,Lista_Alimentos!$C$4:$G$14, 3,FALSE))*$C9, 0)</f>
        <v>0</v>
      </c>
      <c r="F9" s="236">
        <f>IFERROR((VLOOKUP($D9,Lista_Alimentos!$C$4:$G$14, 4,FALSE))*$C9, 0)</f>
        <v>0</v>
      </c>
      <c r="G9" s="238">
        <f>IFERROR((VLOOKUP($D9,Lista_Alimentos!$C$4:$G$14, 5,FALSE))*$C9, 0)</f>
        <v>0</v>
      </c>
      <c r="H9" s="225"/>
      <c r="I9" s="201"/>
      <c r="J9" s="222"/>
      <c r="K9" s="219"/>
      <c r="L9" s="202"/>
      <c r="M9" s="234">
        <f>IFERROR((VLOOKUP($L9,Lista_Alimentos!$C$4:$G$14, 3,FALSE))*$K9, 0)</f>
        <v>0</v>
      </c>
      <c r="N9" s="236">
        <f>IFERROR((VLOOKUP($L9,Lista_Alimentos!$C$4:$G$14, 4,FALSE))*$K9, 0)</f>
        <v>0</v>
      </c>
      <c r="O9" s="238">
        <f>IFERROR((VLOOKUP($L9,Lista_Alimentos!$C$4:$G$14, 5,FALSE))*$K9, 0)</f>
        <v>0</v>
      </c>
      <c r="P9" s="225"/>
      <c r="Q9" s="202"/>
      <c r="R9" s="222"/>
      <c r="S9" s="219"/>
      <c r="T9" s="202"/>
      <c r="U9" s="234">
        <f>IFERROR((VLOOKUP($T9,Lista_Alimentos!$C$4:$G$14, 3,FALSE))*$S9, 0)</f>
        <v>0</v>
      </c>
      <c r="V9" s="236">
        <f>IFERROR((VLOOKUP($T9,Lista_Alimentos!$C$4:$G$14, 4,FALSE))*$S9, 0)</f>
        <v>0</v>
      </c>
      <c r="W9" s="238">
        <f>IFERROR((VLOOKUP($T9,Lista_Alimentos!$C$4:$G$14, 5,FALSE))*$S9, 0)</f>
        <v>0</v>
      </c>
      <c r="X9" s="225"/>
      <c r="Y9" s="203"/>
      <c r="Z9" s="239"/>
      <c r="AA9" s="257"/>
      <c r="AB9" s="257" t="s">
        <v>36</v>
      </c>
      <c r="AC9" s="257"/>
      <c r="AD9" s="224"/>
      <c r="AE9" s="224"/>
      <c r="AF9" s="225"/>
      <c r="AG9" s="202"/>
      <c r="AH9" s="133"/>
      <c r="AI9" s="139"/>
      <c r="AJ9" s="142"/>
      <c r="AK9" s="124"/>
      <c r="AL9" s="124"/>
      <c r="AM9" s="144"/>
      <c r="AN9" s="126"/>
      <c r="AO9" s="192"/>
    </row>
    <row r="10" spans="1:41" ht="20.100000000000001" customHeight="1" x14ac:dyDescent="0.25">
      <c r="A10" s="190"/>
      <c r="B10" s="222"/>
      <c r="C10" s="219"/>
      <c r="D10" s="202"/>
      <c r="E10" s="234">
        <f>IFERROR((VLOOKUP($D10,Lista_Alimentos!$C$4:$G$14, 3,FALSE))*$C10, 0)</f>
        <v>0</v>
      </c>
      <c r="F10" s="236">
        <f>IFERROR((VLOOKUP($D10,Lista_Alimentos!$C$4:$G$14, 4,FALSE))*$C10, 0)</f>
        <v>0</v>
      </c>
      <c r="G10" s="238">
        <f>IFERROR((VLOOKUP($D10,Lista_Alimentos!$C$4:$G$14, 5,FALSE))*$C10, 0)</f>
        <v>0</v>
      </c>
      <c r="H10" s="225"/>
      <c r="I10" s="201"/>
      <c r="J10" s="222"/>
      <c r="K10" s="219"/>
      <c r="L10" s="202"/>
      <c r="M10" s="234">
        <f>IFERROR((VLOOKUP($L10,Lista_Alimentos!$C$4:$G$14, 3,FALSE))*$K10, 0)</f>
        <v>0</v>
      </c>
      <c r="N10" s="236">
        <f>IFERROR((VLOOKUP($L10,Lista_Alimentos!$C$4:$G$14, 4,FALSE))*$K10, 0)</f>
        <v>0</v>
      </c>
      <c r="O10" s="238">
        <f>IFERROR((VLOOKUP($L10,Lista_Alimentos!$C$4:$G$14, 5,FALSE))*$K10, 0)</f>
        <v>0</v>
      </c>
      <c r="P10" s="225"/>
      <c r="Q10" s="202"/>
      <c r="R10" s="222"/>
      <c r="S10" s="219"/>
      <c r="T10" s="202"/>
      <c r="U10" s="234">
        <f>IFERROR((VLOOKUP($T10,Lista_Alimentos!$C$4:$G$14, 3,FALSE))*$S10, 0)</f>
        <v>0</v>
      </c>
      <c r="V10" s="236">
        <f>IFERROR((VLOOKUP($T10,Lista_Alimentos!$C$4:$G$14, 4,FALSE))*$S10, 0)</f>
        <v>0</v>
      </c>
      <c r="W10" s="238">
        <f>IFERROR((VLOOKUP($T10,Lista_Alimentos!$C$4:$G$14, 5,FALSE))*$S10, 0)</f>
        <v>0</v>
      </c>
      <c r="X10" s="225"/>
      <c r="Y10" s="203"/>
      <c r="Z10" s="239"/>
      <c r="AA10" s="261" t="s">
        <v>30</v>
      </c>
      <c r="AB10" s="263">
        <v>2</v>
      </c>
      <c r="AC10" s="264" t="s">
        <v>23</v>
      </c>
      <c r="AD10" s="262">
        <f>AB10*TMB!C6</f>
        <v>136</v>
      </c>
      <c r="AE10" s="262">
        <f>AB3-AD10</f>
        <v>1.7350000000000136</v>
      </c>
      <c r="AF10" s="225"/>
      <c r="AG10" s="202"/>
      <c r="AH10" s="146"/>
      <c r="AI10" s="139"/>
      <c r="AJ10" s="123"/>
      <c r="AK10" s="145"/>
      <c r="AL10" s="139"/>
      <c r="AM10" s="124"/>
      <c r="AN10" s="124"/>
      <c r="AO10" s="192"/>
    </row>
    <row r="11" spans="1:41" ht="20.100000000000001" customHeight="1" x14ac:dyDescent="0.25">
      <c r="A11" s="278"/>
      <c r="B11" s="279"/>
      <c r="C11" s="273" t="s">
        <v>6</v>
      </c>
      <c r="D11" s="274" t="s">
        <v>4</v>
      </c>
      <c r="E11" s="275">
        <f>E5+E6+E7+E8+E9+E10+E4</f>
        <v>14.12</v>
      </c>
      <c r="F11" s="276">
        <f>F5+F6+F7+F8+F9+F10+F4</f>
        <v>53</v>
      </c>
      <c r="G11" s="277">
        <f>G5+G6+G7+G8+G9+G10+G4</f>
        <v>20.507999999999999</v>
      </c>
      <c r="H11" s="280"/>
      <c r="I11" s="281"/>
      <c r="J11" s="279"/>
      <c r="K11" s="273" t="s">
        <v>6</v>
      </c>
      <c r="L11" s="274" t="s">
        <v>4</v>
      </c>
      <c r="M11" s="275">
        <f>M4+M5+M6+M7+M8+M9+M10</f>
        <v>29.815000000000001</v>
      </c>
      <c r="N11" s="276">
        <f>N4+N5+N6+N7+N8+N9+N10</f>
        <v>35.984999999999999</v>
      </c>
      <c r="O11" s="277">
        <f>O4+O5+O6+O7+O8+O9+O10</f>
        <v>20.908000000000001</v>
      </c>
      <c r="P11" s="225"/>
      <c r="Q11" s="202"/>
      <c r="R11" s="222"/>
      <c r="S11" s="273" t="s">
        <v>6</v>
      </c>
      <c r="T11" s="274" t="s">
        <v>4</v>
      </c>
      <c r="U11" s="275">
        <f>U4+U5+U6+U7+U8+U9+U10</f>
        <v>23.65</v>
      </c>
      <c r="V11" s="276">
        <f>V4+V5+V6+V7+V8+V9+V10</f>
        <v>13</v>
      </c>
      <c r="W11" s="277">
        <f>W4+W5+W6+W7+W8+W9+W10</f>
        <v>20.946000000000002</v>
      </c>
      <c r="X11" s="225"/>
      <c r="Y11" s="203"/>
      <c r="Z11" s="239"/>
      <c r="AA11" s="265" t="s">
        <v>38</v>
      </c>
      <c r="AB11" s="266">
        <v>5</v>
      </c>
      <c r="AC11" s="267" t="s">
        <v>23</v>
      </c>
      <c r="AD11" s="268">
        <f>AB11*TMB!C6</f>
        <v>340</v>
      </c>
      <c r="AE11" s="268">
        <f>AB4-AD11</f>
        <v>-151.07499999999999</v>
      </c>
      <c r="AF11" s="239"/>
      <c r="AG11" s="202"/>
      <c r="AH11" s="146"/>
      <c r="AI11" s="192"/>
      <c r="AJ11" s="192"/>
      <c r="AK11" s="192"/>
      <c r="AL11" s="192"/>
      <c r="AM11" s="192"/>
      <c r="AN11" s="192"/>
      <c r="AO11" s="192"/>
    </row>
    <row r="12" spans="1:41" ht="20.100000000000001" customHeight="1" x14ac:dyDescent="0.25">
      <c r="A12" s="278"/>
      <c r="B12" s="279"/>
      <c r="C12" s="273">
        <f>E12+F12+G12</f>
        <v>453.05200000000002</v>
      </c>
      <c r="D12" s="274" t="s">
        <v>5</v>
      </c>
      <c r="E12" s="275">
        <f>E11*4</f>
        <v>56.48</v>
      </c>
      <c r="F12" s="276">
        <f>F11*4</f>
        <v>212</v>
      </c>
      <c r="G12" s="277">
        <f>G11*9</f>
        <v>184.572</v>
      </c>
      <c r="H12" s="280"/>
      <c r="I12" s="281"/>
      <c r="J12" s="279"/>
      <c r="K12" s="273">
        <f>M12+N12+O12</f>
        <v>451.37200000000001</v>
      </c>
      <c r="L12" s="274" t="s">
        <v>5</v>
      </c>
      <c r="M12" s="275">
        <f>M11*4</f>
        <v>119.26</v>
      </c>
      <c r="N12" s="276">
        <f>N11*4</f>
        <v>143.94</v>
      </c>
      <c r="O12" s="277">
        <f>O11*9</f>
        <v>188.17200000000003</v>
      </c>
      <c r="P12" s="225"/>
      <c r="Q12" s="202"/>
      <c r="R12" s="222"/>
      <c r="S12" s="273">
        <f>U12+V12+W12</f>
        <v>335.11400000000003</v>
      </c>
      <c r="T12" s="274" t="s">
        <v>5</v>
      </c>
      <c r="U12" s="275">
        <f>U11*4</f>
        <v>94.6</v>
      </c>
      <c r="V12" s="276">
        <f>V11*4</f>
        <v>52</v>
      </c>
      <c r="W12" s="277">
        <f>W11*9</f>
        <v>188.51400000000001</v>
      </c>
      <c r="X12" s="225"/>
      <c r="Y12" s="203"/>
      <c r="Z12" s="239"/>
      <c r="AA12" s="269" t="s">
        <v>39</v>
      </c>
      <c r="AB12" s="271">
        <v>2</v>
      </c>
      <c r="AC12" s="272" t="s">
        <v>23</v>
      </c>
      <c r="AD12" s="270">
        <f>AB12*TMB!C6</f>
        <v>136</v>
      </c>
      <c r="AE12" s="270">
        <f>AB5-AD12</f>
        <v>-55.318000000000012</v>
      </c>
      <c r="AF12" s="239"/>
      <c r="AG12" s="202"/>
      <c r="AH12" s="146"/>
      <c r="AI12" s="192"/>
      <c r="AJ12" s="192"/>
      <c r="AK12" s="192"/>
      <c r="AL12" s="192"/>
      <c r="AM12" s="192"/>
      <c r="AN12" s="192"/>
      <c r="AO12" s="192"/>
    </row>
    <row r="13" spans="1:41" ht="20.100000000000001" customHeight="1" x14ac:dyDescent="0.25">
      <c r="A13" s="278"/>
      <c r="B13" s="279"/>
      <c r="C13" s="274"/>
      <c r="D13" s="282"/>
      <c r="E13" s="283"/>
      <c r="F13" s="284"/>
      <c r="G13" s="284"/>
      <c r="H13" s="280"/>
      <c r="I13" s="218"/>
      <c r="J13" s="279"/>
      <c r="K13" s="274"/>
      <c r="L13" s="282"/>
      <c r="M13" s="283"/>
      <c r="N13" s="284"/>
      <c r="O13" s="284"/>
      <c r="P13" s="225"/>
      <c r="Q13" s="202"/>
      <c r="R13" s="222"/>
      <c r="S13" s="228"/>
      <c r="T13" s="229"/>
      <c r="U13" s="230"/>
      <c r="V13" s="231"/>
      <c r="W13" s="231"/>
      <c r="X13" s="225"/>
      <c r="Y13" s="203"/>
      <c r="Z13" s="239"/>
      <c r="AA13" s="258"/>
      <c r="AB13" s="259"/>
      <c r="AC13" s="259"/>
      <c r="AD13" s="259"/>
      <c r="AE13" s="224"/>
      <c r="AF13" s="239"/>
      <c r="AG13" s="202"/>
      <c r="AH13" s="146"/>
      <c r="AI13" s="192"/>
      <c r="AJ13" s="192"/>
      <c r="AK13" s="192"/>
      <c r="AL13" s="192"/>
      <c r="AM13" s="192"/>
      <c r="AN13" s="192"/>
      <c r="AO13" s="192"/>
    </row>
    <row r="14" spans="1:41" ht="20.100000000000001" customHeight="1" x14ac:dyDescent="0.25">
      <c r="A14" s="190"/>
      <c r="B14" s="190"/>
      <c r="C14" s="207"/>
      <c r="D14" s="208"/>
      <c r="E14" s="206"/>
      <c r="F14" s="206"/>
      <c r="G14" s="206"/>
      <c r="H14" s="200"/>
      <c r="I14" s="200"/>
      <c r="J14" s="200"/>
      <c r="K14" s="207"/>
      <c r="L14" s="208"/>
      <c r="M14" s="206"/>
      <c r="N14" s="206"/>
      <c r="O14" s="206"/>
      <c r="P14" s="200"/>
      <c r="Q14" s="201"/>
      <c r="R14" s="200"/>
      <c r="S14" s="207"/>
      <c r="T14" s="208"/>
      <c r="U14" s="206"/>
      <c r="V14" s="206"/>
      <c r="W14" s="206"/>
      <c r="X14" s="200"/>
      <c r="Y14" s="203"/>
      <c r="Z14" s="209"/>
      <c r="AA14" s="210"/>
      <c r="AB14" s="210"/>
      <c r="AC14" s="210"/>
      <c r="AD14" s="210"/>
      <c r="AE14" s="210"/>
      <c r="AF14" s="210"/>
      <c r="AG14" s="202"/>
      <c r="AH14" s="148"/>
      <c r="AI14" s="192"/>
      <c r="AJ14" s="192"/>
      <c r="AK14" s="192"/>
      <c r="AL14" s="192"/>
      <c r="AM14" s="192"/>
      <c r="AN14" s="192"/>
      <c r="AO14" s="192"/>
    </row>
    <row r="15" spans="1:41" ht="20.100000000000001" customHeight="1" x14ac:dyDescent="0.25">
      <c r="A15" s="190"/>
      <c r="B15" s="222"/>
      <c r="C15" s="223">
        <v>0.77083333333333337</v>
      </c>
      <c r="D15" s="224" t="s">
        <v>45</v>
      </c>
      <c r="E15" s="224"/>
      <c r="F15" s="224"/>
      <c r="G15" s="224"/>
      <c r="H15" s="225"/>
      <c r="I15" s="200"/>
      <c r="J15" s="222"/>
      <c r="K15" s="223">
        <v>0.89583333333333337</v>
      </c>
      <c r="L15" s="224" t="s">
        <v>46</v>
      </c>
      <c r="M15" s="224"/>
      <c r="N15" s="224"/>
      <c r="O15" s="224"/>
      <c r="P15" s="225"/>
      <c r="Q15" s="201"/>
      <c r="R15" s="222"/>
      <c r="S15" s="223">
        <v>0</v>
      </c>
      <c r="T15" s="224" t="s">
        <v>47</v>
      </c>
      <c r="U15" s="224"/>
      <c r="V15" s="224"/>
      <c r="W15" s="224"/>
      <c r="X15" s="225"/>
      <c r="Y15" s="203"/>
      <c r="Z15" s="209"/>
      <c r="AA15" s="210"/>
      <c r="AB15" s="210"/>
      <c r="AC15" s="210"/>
      <c r="AD15" s="210"/>
      <c r="AE15" s="210"/>
      <c r="AF15" s="210"/>
      <c r="AG15" s="202"/>
      <c r="AH15" s="126"/>
      <c r="AI15" s="192"/>
      <c r="AJ15" s="192"/>
      <c r="AK15" s="192"/>
      <c r="AL15" s="192"/>
      <c r="AM15" s="192"/>
      <c r="AN15" s="192"/>
      <c r="AO15" s="192"/>
    </row>
    <row r="16" spans="1:41" ht="20.100000000000001" customHeight="1" x14ac:dyDescent="0.25">
      <c r="A16" s="121"/>
      <c r="B16" s="232"/>
      <c r="C16" s="220" t="s">
        <v>41</v>
      </c>
      <c r="D16" s="221" t="s">
        <v>25</v>
      </c>
      <c r="E16" s="233" t="s">
        <v>30</v>
      </c>
      <c r="F16" s="235" t="s">
        <v>0</v>
      </c>
      <c r="G16" s="237" t="s">
        <v>39</v>
      </c>
      <c r="H16" s="226"/>
      <c r="I16" s="200"/>
      <c r="J16" s="232"/>
      <c r="K16" s="220" t="s">
        <v>41</v>
      </c>
      <c r="L16" s="221" t="s">
        <v>25</v>
      </c>
      <c r="M16" s="233" t="s">
        <v>30</v>
      </c>
      <c r="N16" s="235" t="s">
        <v>0</v>
      </c>
      <c r="O16" s="237" t="s">
        <v>39</v>
      </c>
      <c r="P16" s="226"/>
      <c r="Q16" s="201"/>
      <c r="R16" s="232"/>
      <c r="S16" s="220" t="s">
        <v>41</v>
      </c>
      <c r="T16" s="221" t="s">
        <v>25</v>
      </c>
      <c r="U16" s="233" t="s">
        <v>30</v>
      </c>
      <c r="V16" s="235" t="s">
        <v>0</v>
      </c>
      <c r="W16" s="237" t="s">
        <v>39</v>
      </c>
      <c r="X16" s="226"/>
      <c r="Y16" s="203"/>
      <c r="Z16" s="239"/>
      <c r="AA16" s="257"/>
      <c r="AB16" s="227" t="s">
        <v>27</v>
      </c>
      <c r="AC16" s="224"/>
      <c r="AD16" s="224"/>
      <c r="AE16" s="225"/>
      <c r="AG16" s="126"/>
      <c r="AH16" s="192"/>
    </row>
    <row r="17" spans="1:38" ht="20.100000000000001" customHeight="1" x14ac:dyDescent="0.25">
      <c r="A17" s="121"/>
      <c r="B17" s="222"/>
      <c r="C17" s="219">
        <v>200</v>
      </c>
      <c r="D17" s="202" t="s">
        <v>60</v>
      </c>
      <c r="E17" s="234">
        <f>IFERROR((VLOOKUP($D17,Lista_Alimentos!$C$4:$G$14, 3,FALSE))*$C17, 0)</f>
        <v>4.96</v>
      </c>
      <c r="F17" s="236">
        <f>IFERROR((VLOOKUP($D17,Lista_Alimentos!$C$4:$G$14, 4,FALSE))*$C17, 0)</f>
        <v>51.800000000000004</v>
      </c>
      <c r="G17" s="238">
        <f>IFERROR((VLOOKUP($D17,Lista_Alimentos!$C$4:$G$14, 5,FALSE))*$C17, 0)</f>
        <v>0.26</v>
      </c>
      <c r="H17" s="225"/>
      <c r="I17" s="200"/>
      <c r="J17" s="222"/>
      <c r="K17" s="219">
        <v>150</v>
      </c>
      <c r="L17" s="202" t="s">
        <v>64</v>
      </c>
      <c r="M17" s="234">
        <f>IFERROR((VLOOKUP($L17,Lista_Alimentos!$C$4:$G$14, 3,FALSE))*$K17, 0)</f>
        <v>34.5</v>
      </c>
      <c r="N17" s="236">
        <f>IFERROR((VLOOKUP($L17,Lista_Alimentos!$C$4:$G$14, 4,FALSE))*$K17, 0)</f>
        <v>0</v>
      </c>
      <c r="O17" s="238">
        <f>IFERROR((VLOOKUP($L17,Lista_Alimentos!$C$4:$G$14, 5,FALSE))*$K17, 0)</f>
        <v>1.5</v>
      </c>
      <c r="P17" s="225"/>
      <c r="Q17" s="201"/>
      <c r="R17" s="222">
        <v>1</v>
      </c>
      <c r="S17" s="219">
        <v>100</v>
      </c>
      <c r="T17" s="202" t="s">
        <v>64</v>
      </c>
      <c r="U17" s="234">
        <f>IFERROR((VLOOKUP($T17,Lista_Alimentos!$C$4:$G$14, 3,FALSE))*$S17, 0)</f>
        <v>23</v>
      </c>
      <c r="V17" s="236">
        <f>IFERROR((VLOOKUP($T17,Lista_Alimentos!$C$4:$G$14, 4,FALSE))*$S17, 0)</f>
        <v>0</v>
      </c>
      <c r="W17" s="238">
        <f>IFERROR((VLOOKUP($T17,Lista_Alimentos!$C$4:$G$14, 5,FALSE))*$S17, 0)</f>
        <v>1</v>
      </c>
      <c r="X17" s="225"/>
      <c r="Y17" s="203"/>
      <c r="Z17" s="239"/>
      <c r="AA17" s="292" t="s">
        <v>28</v>
      </c>
      <c r="AB17" s="293" t="s">
        <v>29</v>
      </c>
      <c r="AC17" s="294" t="s">
        <v>35</v>
      </c>
      <c r="AD17" s="256" t="s">
        <v>34</v>
      </c>
      <c r="AE17" s="256" t="s">
        <v>2</v>
      </c>
      <c r="AF17" s="144"/>
    </row>
    <row r="18" spans="1:38" s="195" customFormat="1" ht="20.100000000000001" customHeight="1" x14ac:dyDescent="0.25">
      <c r="A18" s="121"/>
      <c r="B18" s="222"/>
      <c r="C18" s="219">
        <v>100</v>
      </c>
      <c r="D18" s="202" t="s">
        <v>57</v>
      </c>
      <c r="E18" s="234">
        <f>IFERROR((VLOOKUP($D18,Lista_Alimentos!$C$4:$G$14, 3,FALSE))*$C18, 0)</f>
        <v>2</v>
      </c>
      <c r="F18" s="236">
        <f>IFERROR((VLOOKUP($D18,Lista_Alimentos!$C$4:$G$14, 4,FALSE))*$C18, 0)</f>
        <v>8.5299999999999994</v>
      </c>
      <c r="G18" s="238">
        <f>IFERROR((VLOOKUP($D18,Lista_Alimentos!$C$4:$G$14, 5,FALSE))*$C18, 0)</f>
        <v>14.66</v>
      </c>
      <c r="H18" s="225"/>
      <c r="I18" s="200"/>
      <c r="J18" s="222"/>
      <c r="K18" s="219">
        <v>100</v>
      </c>
      <c r="L18" s="202" t="s">
        <v>63</v>
      </c>
      <c r="M18" s="234">
        <f>IFERROR((VLOOKUP($L18,Lista_Alimentos!$C$4:$G$14, 3,FALSE))*$K18, 0)</f>
        <v>5.04</v>
      </c>
      <c r="N18" s="236">
        <f>IFERROR((VLOOKUP($L18,Lista_Alimentos!$C$4:$G$14, 4,FALSE))*$K18, 0)</f>
        <v>13.61</v>
      </c>
      <c r="O18" s="238">
        <f>IFERROR((VLOOKUP($L18,Lista_Alimentos!$C$4:$G$14, 5,FALSE))*$K18, 0)</f>
        <v>0.85000000000000009</v>
      </c>
      <c r="P18" s="225"/>
      <c r="Q18" s="201"/>
      <c r="R18" s="222"/>
      <c r="S18" s="219">
        <v>50</v>
      </c>
      <c r="T18" s="202" t="s">
        <v>59</v>
      </c>
      <c r="U18" s="234">
        <f>IFERROR((VLOOKUP($T18,Lista_Alimentos!$C$4:$G$14, 3,FALSE))*$S18, 0)</f>
        <v>0.65</v>
      </c>
      <c r="V18" s="236">
        <f>IFERROR((VLOOKUP($T18,Lista_Alimentos!$C$4:$G$14, 4,FALSE))*$S18, 0)</f>
        <v>13</v>
      </c>
      <c r="W18" s="238">
        <f>IFERROR((VLOOKUP($T18,Lista_Alimentos!$C$4:$G$14, 5,FALSE))*$S18, 0)</f>
        <v>0.05</v>
      </c>
      <c r="X18" s="225"/>
      <c r="Y18" s="203"/>
      <c r="Z18" s="239"/>
      <c r="AA18" s="291" t="s">
        <v>30</v>
      </c>
      <c r="AB18" s="260">
        <f>AD10</f>
        <v>136</v>
      </c>
      <c r="AC18" s="286">
        <v>6</v>
      </c>
      <c r="AD18" s="260">
        <f>AB18/AC18</f>
        <v>22.666666666666668</v>
      </c>
      <c r="AE18" s="295">
        <f>AD18/$AD$21</f>
        <v>0.22222222222222224</v>
      </c>
      <c r="AF18" s="126"/>
      <c r="AG18" s="194"/>
    </row>
    <row r="19" spans="1:38" ht="20.100000000000001" customHeight="1" x14ac:dyDescent="0.25">
      <c r="A19" s="121"/>
      <c r="B19" s="222"/>
      <c r="C19" s="219"/>
      <c r="D19" s="202"/>
      <c r="E19" s="234">
        <f>IFERROR((VLOOKUP($D19,Lista_Alimentos!$C$4:$G$14, 3,FALSE))*$C19, 0)</f>
        <v>0</v>
      </c>
      <c r="F19" s="236">
        <f>IFERROR((VLOOKUP($D19,Lista_Alimentos!$C$4:$G$14, 4,FALSE))*$C19, 0)</f>
        <v>0</v>
      </c>
      <c r="G19" s="238">
        <f>IFERROR((VLOOKUP($D19,Lista_Alimentos!$C$4:$G$14, 5,FALSE))*$C19, 0)</f>
        <v>0</v>
      </c>
      <c r="H19" s="225"/>
      <c r="I19" s="200"/>
      <c r="J19" s="222"/>
      <c r="K19" s="219"/>
      <c r="L19" s="202"/>
      <c r="M19" s="234">
        <f>IFERROR((VLOOKUP($L19,Lista_Alimentos!$C$4:$G$14, 3,FALSE))*$K19, 0)</f>
        <v>0</v>
      </c>
      <c r="N19" s="236">
        <f>IFERROR((VLOOKUP($L19,Lista_Alimentos!$C$4:$G$14, 4,FALSE))*$K19, 0)</f>
        <v>0</v>
      </c>
      <c r="O19" s="238">
        <f>IFERROR((VLOOKUP($L19,Lista_Alimentos!$C$4:$G$14, 5,FALSE))*$K19, 0)</f>
        <v>0</v>
      </c>
      <c r="P19" s="225"/>
      <c r="Q19" s="201"/>
      <c r="R19" s="222"/>
      <c r="S19" s="219"/>
      <c r="T19" s="202"/>
      <c r="U19" s="234">
        <f>IFERROR((VLOOKUP($T19,Lista_Alimentos!$C$4:$G$14, 3,FALSE))*$S19, 0)</f>
        <v>0</v>
      </c>
      <c r="V19" s="236">
        <f>IFERROR((VLOOKUP($T19,Lista_Alimentos!$C$4:$G$14, 4,FALSE))*$S19, 0)</f>
        <v>0</v>
      </c>
      <c r="W19" s="238">
        <f>IFERROR((VLOOKUP($T19,Lista_Alimentos!$C$4:$G$14, 5,FALSE))*$S19, 0)</f>
        <v>0</v>
      </c>
      <c r="X19" s="225"/>
      <c r="Y19" s="203"/>
      <c r="Z19" s="239"/>
      <c r="AA19" s="288" t="s">
        <v>38</v>
      </c>
      <c r="AB19" s="268">
        <f>AD11</f>
        <v>340</v>
      </c>
      <c r="AC19" s="287">
        <v>6</v>
      </c>
      <c r="AD19" s="268">
        <f>AB19/AC19</f>
        <v>56.666666666666664</v>
      </c>
      <c r="AE19" s="297">
        <f>AD19/$AD$21</f>
        <v>0.55555555555555558</v>
      </c>
    </row>
    <row r="20" spans="1:38" ht="20.100000000000001" customHeight="1" x14ac:dyDescent="0.25">
      <c r="A20" s="121"/>
      <c r="B20" s="222"/>
      <c r="C20" s="219"/>
      <c r="D20" s="202"/>
      <c r="E20" s="234">
        <f>IFERROR((VLOOKUP($D20,Lista_Alimentos!$C$4:$G$14, 3,FALSE))*$C20, 0)</f>
        <v>0</v>
      </c>
      <c r="F20" s="236">
        <f>IFERROR((VLOOKUP($D20,Lista_Alimentos!$C$4:$G$14, 4,FALSE))*$C20, 0)</f>
        <v>0</v>
      </c>
      <c r="G20" s="238">
        <f>IFERROR((VLOOKUP($D20,Lista_Alimentos!$C$4:$G$14, 5,FALSE))*$C20, 0)</f>
        <v>0</v>
      </c>
      <c r="H20" s="225"/>
      <c r="I20" s="200"/>
      <c r="J20" s="222"/>
      <c r="K20" s="219"/>
      <c r="L20" s="202"/>
      <c r="M20" s="234">
        <f>IFERROR((VLOOKUP($L20,Lista_Alimentos!$C$4:$G$14, 3,FALSE))*$K20, 0)</f>
        <v>0</v>
      </c>
      <c r="N20" s="236">
        <f>IFERROR((VLOOKUP($L20,Lista_Alimentos!$C$4:$G$14, 4,FALSE))*$K20, 0)</f>
        <v>0</v>
      </c>
      <c r="O20" s="238">
        <f>IFERROR((VLOOKUP($L20,Lista_Alimentos!$C$4:$G$14, 5,FALSE))*$K20, 0)</f>
        <v>0</v>
      </c>
      <c r="P20" s="225"/>
      <c r="Q20" s="201"/>
      <c r="R20" s="222"/>
      <c r="S20" s="219"/>
      <c r="T20" s="202"/>
      <c r="U20" s="234">
        <f>IFERROR((VLOOKUP($T20,Lista_Alimentos!$C$4:$G$14, 3,FALSE))*$S20, 0)</f>
        <v>0</v>
      </c>
      <c r="V20" s="236">
        <f>IFERROR((VLOOKUP($T20,Lista_Alimentos!$C$4:$G$14, 4,FALSE))*$S20, 0)</f>
        <v>0</v>
      </c>
      <c r="W20" s="238">
        <f>IFERROR((VLOOKUP($T20,Lista_Alimentos!$C$4:$G$14, 5,FALSE))*$S20, 0)</f>
        <v>0</v>
      </c>
      <c r="X20" s="225"/>
      <c r="Y20" s="203"/>
      <c r="Z20" s="239"/>
      <c r="AA20" s="290" t="s">
        <v>39</v>
      </c>
      <c r="AB20" s="270">
        <f>AD12</f>
        <v>136</v>
      </c>
      <c r="AC20" s="289">
        <v>6</v>
      </c>
      <c r="AD20" s="270">
        <f>AB20/AC20</f>
        <v>22.666666666666668</v>
      </c>
      <c r="AE20" s="298">
        <f>AD20/$AD$21</f>
        <v>0.22222222222222224</v>
      </c>
      <c r="AG20" s="193"/>
      <c r="AH20" s="192"/>
    </row>
    <row r="21" spans="1:38" ht="20.100000000000001" customHeight="1" x14ac:dyDescent="0.25">
      <c r="A21" s="121"/>
      <c r="B21" s="222"/>
      <c r="C21" s="219"/>
      <c r="D21" s="202"/>
      <c r="E21" s="234">
        <f>IFERROR((VLOOKUP($D21,Lista_Alimentos!$C$4:$G$14, 3,FALSE))*$C21, 0)</f>
        <v>0</v>
      </c>
      <c r="F21" s="236">
        <f>IFERROR((VLOOKUP($D21,Lista_Alimentos!$C$4:$G$14, 4,FALSE))*$C21, 0)</f>
        <v>0</v>
      </c>
      <c r="G21" s="238">
        <f>IFERROR((VLOOKUP($D21,Lista_Alimentos!$C$4:$G$14, 5,FALSE))*$C21, 0)</f>
        <v>0</v>
      </c>
      <c r="H21" s="225"/>
      <c r="I21" s="200"/>
      <c r="J21" s="222"/>
      <c r="K21" s="219"/>
      <c r="L21" s="202"/>
      <c r="M21" s="234">
        <f>IFERROR((VLOOKUP($L21,Lista_Alimentos!$C$4:$G$14, 3,FALSE))*$K21, 0)</f>
        <v>0</v>
      </c>
      <c r="N21" s="236">
        <f>IFERROR((VLOOKUP($L21,Lista_Alimentos!$C$4:$G$14, 4,FALSE))*$K21, 0)</f>
        <v>0</v>
      </c>
      <c r="O21" s="238">
        <f>IFERROR((VLOOKUP($L21,Lista_Alimentos!$C$4:$G$14, 5,FALSE))*$K21, 0)</f>
        <v>0</v>
      </c>
      <c r="P21" s="225"/>
      <c r="Q21" s="201"/>
      <c r="R21" s="222"/>
      <c r="S21" s="219"/>
      <c r="T21" s="202"/>
      <c r="U21" s="234">
        <f>IFERROR((VLOOKUP($T21,Lista_Alimentos!$C$4:$G$14, 3,FALSE))*$S21, 0)</f>
        <v>0</v>
      </c>
      <c r="V21" s="236">
        <f>IFERROR((VLOOKUP($T21,Lista_Alimentos!$C$4:$G$14, 4,FALSE))*$S21, 0)</f>
        <v>0</v>
      </c>
      <c r="W21" s="238">
        <f>IFERROR((VLOOKUP($T21,Lista_Alimentos!$C$4:$G$14, 5,FALSE))*$S21, 0)</f>
        <v>0</v>
      </c>
      <c r="X21" s="225"/>
      <c r="Y21" s="203"/>
      <c r="Z21" s="239"/>
      <c r="AA21" s="258"/>
      <c r="AB21" s="259"/>
      <c r="AC21" s="259"/>
      <c r="AD21" s="296">
        <f>SUM(AD18:AD20)</f>
        <v>102</v>
      </c>
      <c r="AE21" s="239"/>
      <c r="AF21" s="200"/>
      <c r="AG21" s="193"/>
      <c r="AI21" s="149"/>
      <c r="AK21" s="196"/>
    </row>
    <row r="22" spans="1:38" ht="20.100000000000001" customHeight="1" x14ac:dyDescent="0.25">
      <c r="A22" s="121"/>
      <c r="B22" s="222"/>
      <c r="C22" s="219"/>
      <c r="D22" s="202"/>
      <c r="E22" s="234">
        <f>IFERROR((VLOOKUP($D22,Lista_Alimentos!$C$4:$G$14, 3,FALSE))*$C22, 0)</f>
        <v>0</v>
      </c>
      <c r="F22" s="236">
        <f>IFERROR((VLOOKUP($D22,Lista_Alimentos!$C$4:$G$14, 4,FALSE))*$C22, 0)</f>
        <v>0</v>
      </c>
      <c r="G22" s="238">
        <f>IFERROR((VLOOKUP($D22,Lista_Alimentos!$C$4:$G$14, 5,FALSE))*$C22, 0)</f>
        <v>0</v>
      </c>
      <c r="H22" s="225"/>
      <c r="I22" s="200"/>
      <c r="J22" s="222"/>
      <c r="K22" s="219"/>
      <c r="L22" s="202"/>
      <c r="M22" s="234">
        <f>IFERROR((VLOOKUP($L22,Lista_Alimentos!$C$4:$G$14, 3,FALSE))*$K22, 0)</f>
        <v>0</v>
      </c>
      <c r="N22" s="236">
        <f>IFERROR((VLOOKUP($L22,Lista_Alimentos!$C$4:$G$14, 4,FALSE))*$K22, 0)</f>
        <v>0</v>
      </c>
      <c r="O22" s="238">
        <f>IFERROR((VLOOKUP($L22,Lista_Alimentos!$C$4:$G$14, 5,FALSE))*$K22, 0)</f>
        <v>0</v>
      </c>
      <c r="P22" s="225"/>
      <c r="Q22" s="201"/>
      <c r="R22" s="222"/>
      <c r="S22" s="219"/>
      <c r="T22" s="202"/>
      <c r="U22" s="234">
        <f>IFERROR((VLOOKUP($T22,Lista_Alimentos!$C$4:$G$14, 3,FALSE))*$S22, 0)</f>
        <v>0</v>
      </c>
      <c r="V22" s="236">
        <f>IFERROR((VLOOKUP($T22,Lista_Alimentos!$C$4:$G$14, 4,FALSE))*$S22, 0)</f>
        <v>0</v>
      </c>
      <c r="W22" s="238">
        <f>IFERROR((VLOOKUP($T22,Lista_Alimentos!$C$4:$G$14, 5,FALSE))*$S22, 0)</f>
        <v>0</v>
      </c>
      <c r="X22" s="225"/>
      <c r="Y22" s="203"/>
      <c r="Z22" s="211"/>
      <c r="AA22" s="212"/>
      <c r="AB22" s="210"/>
      <c r="AC22" s="210"/>
      <c r="AD22" s="210"/>
      <c r="AE22" s="210"/>
      <c r="AF22" s="210"/>
      <c r="AG22" s="200"/>
      <c r="AJ22" s="149"/>
      <c r="AL22" s="196"/>
    </row>
    <row r="23" spans="1:38" ht="20.100000000000001" customHeight="1" x14ac:dyDescent="0.25">
      <c r="A23" s="121"/>
      <c r="B23" s="222"/>
      <c r="C23" s="219"/>
      <c r="D23" s="202"/>
      <c r="E23" s="234">
        <f>IFERROR((VLOOKUP($D23,Lista_Alimentos!$C$4:$G$14, 3,FALSE))*$C23, 0)</f>
        <v>0</v>
      </c>
      <c r="F23" s="236">
        <f>IFERROR((VLOOKUP($D23,Lista_Alimentos!$C$4:$G$14, 4,FALSE))*$C23, 0)</f>
        <v>0</v>
      </c>
      <c r="G23" s="238">
        <f>IFERROR((VLOOKUP($D23,Lista_Alimentos!$C$4:$G$14, 5,FALSE))*$C23, 0)</f>
        <v>0</v>
      </c>
      <c r="H23" s="225"/>
      <c r="I23" s="200"/>
      <c r="J23" s="222"/>
      <c r="K23" s="219"/>
      <c r="L23" s="202"/>
      <c r="M23" s="234">
        <f>IFERROR((VLOOKUP($L23,Lista_Alimentos!$C$4:$G$14, 3,FALSE))*$K23, 0)</f>
        <v>0</v>
      </c>
      <c r="N23" s="236">
        <f>IFERROR((VLOOKUP($L23,Lista_Alimentos!$C$4:$G$14, 4,FALSE))*$K23, 0)</f>
        <v>0</v>
      </c>
      <c r="O23" s="238">
        <f>IFERROR((VLOOKUP($L23,Lista_Alimentos!$C$4:$G$14, 5,FALSE))*$K23, 0)</f>
        <v>0</v>
      </c>
      <c r="P23" s="225"/>
      <c r="Q23" s="201"/>
      <c r="R23" s="222"/>
      <c r="S23" s="219"/>
      <c r="T23" s="202"/>
      <c r="U23" s="234">
        <f>IFERROR((VLOOKUP($T23,Lista_Alimentos!$C$4:$G$14, 3,FALSE))*$S23, 0)</f>
        <v>0</v>
      </c>
      <c r="V23" s="236">
        <f>IFERROR((VLOOKUP($T23,Lista_Alimentos!$C$4:$G$14, 4,FALSE))*$S23, 0)</f>
        <v>0</v>
      </c>
      <c r="W23" s="238">
        <f>IFERROR((VLOOKUP($T23,Lista_Alimentos!$C$4:$G$14, 5,FALSE))*$S23, 0)</f>
        <v>0</v>
      </c>
      <c r="X23" s="225"/>
      <c r="Y23" s="213"/>
      <c r="Z23" s="214"/>
      <c r="AA23" s="315" t="s">
        <v>77</v>
      </c>
      <c r="AB23" s="315"/>
      <c r="AC23" s="315"/>
      <c r="AD23" s="315"/>
      <c r="AE23" s="315"/>
      <c r="AF23" s="210"/>
      <c r="AG23" s="200"/>
      <c r="AJ23" s="149"/>
      <c r="AL23" s="196"/>
    </row>
    <row r="24" spans="1:38" ht="20.100000000000001" customHeight="1" x14ac:dyDescent="0.25">
      <c r="A24" s="121"/>
      <c r="B24" s="222"/>
      <c r="C24" s="273" t="s">
        <v>6</v>
      </c>
      <c r="D24" s="274" t="s">
        <v>4</v>
      </c>
      <c r="E24" s="275">
        <f>E17+E18+E19+E20+E21+E22+E23</f>
        <v>6.96</v>
      </c>
      <c r="F24" s="276">
        <f>F17+F18+F19+F20+F21+F22+F23</f>
        <v>60.330000000000005</v>
      </c>
      <c r="G24" s="277">
        <f>G17+G18+G19+G20+G21+G22+G23</f>
        <v>14.92</v>
      </c>
      <c r="H24" s="280"/>
      <c r="I24" s="285"/>
      <c r="J24" s="279"/>
      <c r="K24" s="273" t="s">
        <v>6</v>
      </c>
      <c r="L24" s="274" t="s">
        <v>4</v>
      </c>
      <c r="M24" s="275">
        <f>M17+M18+M19+M20+M21+M22+M23</f>
        <v>39.54</v>
      </c>
      <c r="N24" s="276">
        <f>N17+N18+N19+N20+N21+N22+N23</f>
        <v>13.61</v>
      </c>
      <c r="O24" s="277">
        <f>O17+O18+O19+O20+O21+O22+O23</f>
        <v>2.35</v>
      </c>
      <c r="P24" s="280"/>
      <c r="Q24" s="281"/>
      <c r="R24" s="279"/>
      <c r="S24" s="273" t="s">
        <v>6</v>
      </c>
      <c r="T24" s="274" t="s">
        <v>4</v>
      </c>
      <c r="U24" s="275">
        <f>U17+U18+U19+U20+U21+U22+U23</f>
        <v>23.65</v>
      </c>
      <c r="V24" s="276">
        <f>V17+V18+V19+V20+V21+V22+V23</f>
        <v>13</v>
      </c>
      <c r="W24" s="277">
        <f>W17+W18+W19+W20+W21+W22+W23</f>
        <v>1.05</v>
      </c>
      <c r="X24" s="225"/>
      <c r="Y24" s="215"/>
      <c r="Z24" s="216"/>
      <c r="AA24" s="300" t="s">
        <v>70</v>
      </c>
      <c r="AB24" s="301" t="s">
        <v>69</v>
      </c>
      <c r="AC24" s="301" t="s">
        <v>75</v>
      </c>
      <c r="AD24" s="301" t="s">
        <v>71</v>
      </c>
      <c r="AE24" s="302" t="s">
        <v>72</v>
      </c>
      <c r="AF24" s="210"/>
      <c r="AG24" s="210"/>
      <c r="AJ24" s="149"/>
      <c r="AL24" s="196"/>
    </row>
    <row r="25" spans="1:38" ht="20.100000000000001" customHeight="1" x14ac:dyDescent="0.25">
      <c r="A25" s="121"/>
      <c r="B25" s="222"/>
      <c r="C25" s="273">
        <f>E25+F25+G25</f>
        <v>403.44000000000005</v>
      </c>
      <c r="D25" s="274" t="s">
        <v>5</v>
      </c>
      <c r="E25" s="275">
        <f>E24*4</f>
        <v>27.84</v>
      </c>
      <c r="F25" s="276">
        <f>F24*4</f>
        <v>241.32000000000002</v>
      </c>
      <c r="G25" s="277">
        <f>G24*9</f>
        <v>134.28</v>
      </c>
      <c r="H25" s="280"/>
      <c r="I25" s="218"/>
      <c r="J25" s="279"/>
      <c r="K25" s="273">
        <f>M25+N25+O25</f>
        <v>233.75</v>
      </c>
      <c r="L25" s="274" t="s">
        <v>5</v>
      </c>
      <c r="M25" s="275">
        <f>M24*4</f>
        <v>158.16</v>
      </c>
      <c r="N25" s="276">
        <f>N24*4</f>
        <v>54.44</v>
      </c>
      <c r="O25" s="277">
        <f>O24*9</f>
        <v>21.150000000000002</v>
      </c>
      <c r="P25" s="280"/>
      <c r="Q25" s="281"/>
      <c r="R25" s="279"/>
      <c r="S25" s="273">
        <f>U25+V25+W25</f>
        <v>156.04999999999998</v>
      </c>
      <c r="T25" s="274" t="s">
        <v>5</v>
      </c>
      <c r="U25" s="275">
        <f>U24*4</f>
        <v>94.6</v>
      </c>
      <c r="V25" s="276">
        <f>V24*4</f>
        <v>52</v>
      </c>
      <c r="W25" s="277">
        <f>W24*9</f>
        <v>9.4500000000000011</v>
      </c>
      <c r="X25" s="225"/>
      <c r="Y25" s="203"/>
      <c r="Z25" s="214"/>
      <c r="AA25" s="303" t="s">
        <v>68</v>
      </c>
      <c r="AB25" s="304">
        <v>31</v>
      </c>
      <c r="AC25" s="305">
        <f>(AB25*(S4+K17+S17))/1000</f>
        <v>10.85</v>
      </c>
      <c r="AD25" s="307">
        <v>10</v>
      </c>
      <c r="AE25" s="307">
        <f>AD25*AC25</f>
        <v>108.5</v>
      </c>
      <c r="AF25" s="210"/>
      <c r="AG25" s="210"/>
    </row>
    <row r="26" spans="1:38" ht="20.100000000000001" customHeight="1" x14ac:dyDescent="0.25">
      <c r="A26" s="121"/>
      <c r="B26" s="222"/>
      <c r="C26" s="274"/>
      <c r="D26" s="282"/>
      <c r="E26" s="283"/>
      <c r="F26" s="284"/>
      <c r="G26" s="284"/>
      <c r="H26" s="280"/>
      <c r="I26" s="285"/>
      <c r="J26" s="279"/>
      <c r="K26" s="274"/>
      <c r="L26" s="282"/>
      <c r="M26" s="283"/>
      <c r="N26" s="284"/>
      <c r="O26" s="284"/>
      <c r="P26" s="280"/>
      <c r="Q26" s="281"/>
      <c r="R26" s="279"/>
      <c r="S26" s="274"/>
      <c r="T26" s="282"/>
      <c r="U26" s="283"/>
      <c r="V26" s="284"/>
      <c r="W26" s="284"/>
      <c r="X26" s="225"/>
      <c r="Y26" s="215"/>
      <c r="Z26" s="214"/>
      <c r="AA26" s="303" t="s">
        <v>73</v>
      </c>
      <c r="AB26" s="304">
        <v>31</v>
      </c>
      <c r="AC26" s="305">
        <f>(AB26*(K5))/1000</f>
        <v>3.1</v>
      </c>
      <c r="AD26" s="307">
        <v>14</v>
      </c>
      <c r="AE26" s="307">
        <f>AD26*AC26</f>
        <v>43.4</v>
      </c>
      <c r="AF26" s="210"/>
      <c r="AG26" s="210"/>
    </row>
    <row r="27" spans="1:38" ht="20.100000000000001" customHeight="1" x14ac:dyDescent="0.25">
      <c r="A27" s="111"/>
      <c r="B27" s="190"/>
      <c r="C27" s="207"/>
      <c r="D27" s="208"/>
      <c r="E27" s="206"/>
      <c r="F27" s="206"/>
      <c r="G27" s="206"/>
      <c r="H27" s="200"/>
      <c r="I27" s="200"/>
      <c r="J27" s="200"/>
      <c r="K27" s="207"/>
      <c r="L27" s="208"/>
      <c r="M27" s="206"/>
      <c r="N27" s="206"/>
      <c r="O27" s="206"/>
      <c r="P27" s="200"/>
      <c r="Q27" s="201"/>
      <c r="R27" s="200"/>
      <c r="S27" s="207"/>
      <c r="T27" s="208"/>
      <c r="U27" s="206"/>
      <c r="V27" s="206"/>
      <c r="W27" s="206"/>
      <c r="X27" s="200"/>
      <c r="Y27" s="215"/>
      <c r="Z27" s="217"/>
      <c r="AA27" s="303" t="s">
        <v>74</v>
      </c>
      <c r="AB27" s="304">
        <v>31</v>
      </c>
      <c r="AC27" s="306">
        <f>AB27*C4</f>
        <v>62</v>
      </c>
      <c r="AD27" s="307">
        <v>10</v>
      </c>
      <c r="AE27" s="307">
        <f>(AC27/20)*AD27</f>
        <v>31</v>
      </c>
      <c r="AF27" s="210"/>
      <c r="AG27" s="210"/>
    </row>
    <row r="28" spans="1:38" x14ac:dyDescent="0.25">
      <c r="C28" s="193"/>
      <c r="D28" s="193"/>
      <c r="E28" s="193"/>
      <c r="F28" s="193"/>
      <c r="I28" s="190"/>
      <c r="K28" s="193"/>
      <c r="L28" s="193"/>
      <c r="M28" s="193"/>
      <c r="N28" s="193"/>
      <c r="O28" s="193"/>
      <c r="S28" s="193"/>
      <c r="T28" s="193"/>
      <c r="U28" s="193"/>
      <c r="V28" s="193"/>
      <c r="Y28" s="190"/>
      <c r="Z28" s="133"/>
      <c r="AA28" s="303" t="s">
        <v>76</v>
      </c>
      <c r="AB28" s="304">
        <v>31</v>
      </c>
      <c r="AC28" s="305">
        <v>3</v>
      </c>
      <c r="AD28" s="307">
        <v>5</v>
      </c>
      <c r="AE28" s="307">
        <f>AD28*AC28</f>
        <v>15</v>
      </c>
      <c r="AF28" s="126"/>
      <c r="AG28" s="193"/>
    </row>
    <row r="29" spans="1:38" ht="15.75" x14ac:dyDescent="0.25">
      <c r="A29" s="135"/>
      <c r="B29" s="135"/>
      <c r="C29" s="123"/>
      <c r="D29" s="124"/>
      <c r="E29" s="193"/>
      <c r="F29" s="193"/>
      <c r="H29" s="135"/>
      <c r="I29" s="190"/>
      <c r="J29" s="135"/>
      <c r="K29" s="193"/>
      <c r="L29" s="193"/>
      <c r="M29" s="193"/>
      <c r="N29" s="193"/>
      <c r="O29" s="193"/>
      <c r="P29" s="135"/>
      <c r="R29" s="135"/>
      <c r="S29" s="193"/>
      <c r="T29" s="193"/>
      <c r="U29" s="193"/>
      <c r="V29" s="193"/>
      <c r="X29" s="135"/>
      <c r="Y29" s="133"/>
      <c r="Z29" s="133"/>
      <c r="AA29" s="299"/>
      <c r="AD29" s="312" t="s">
        <v>21</v>
      </c>
      <c r="AE29" s="311">
        <f>SUM(AE25:AE28)</f>
        <v>197.9</v>
      </c>
      <c r="AF29" s="126"/>
    </row>
    <row r="30" spans="1:38" x14ac:dyDescent="0.25">
      <c r="A30" s="192"/>
      <c r="B30" s="192"/>
      <c r="C30" s="152"/>
      <c r="D30" s="153"/>
      <c r="E30" s="154"/>
      <c r="F30" s="155"/>
      <c r="G30" s="156"/>
      <c r="H30" s="192"/>
      <c r="I30" s="111"/>
      <c r="J30" s="192"/>
      <c r="K30" s="157"/>
      <c r="L30" s="158"/>
      <c r="M30" s="158"/>
      <c r="N30" s="159"/>
      <c r="O30" s="160"/>
      <c r="P30" s="192"/>
      <c r="Q30" s="126"/>
      <c r="R30" s="192"/>
      <c r="S30" s="157"/>
      <c r="T30" s="126"/>
      <c r="U30" s="135"/>
      <c r="V30" s="123"/>
      <c r="W30" s="124"/>
      <c r="X30" s="192"/>
      <c r="Y30" s="133"/>
      <c r="Z30" s="133"/>
      <c r="AA30" s="127"/>
      <c r="AB30" s="135"/>
      <c r="AC30" s="123"/>
      <c r="AD30" s="124"/>
      <c r="AE30" s="124"/>
      <c r="AF30" s="126"/>
    </row>
    <row r="31" spans="1:38" x14ac:dyDescent="0.25">
      <c r="A31" s="192"/>
      <c r="B31" s="192"/>
      <c r="C31" s="157"/>
      <c r="D31" s="126"/>
      <c r="E31" s="135"/>
      <c r="F31" s="123"/>
      <c r="G31" s="124"/>
      <c r="H31" s="192"/>
      <c r="I31" s="144"/>
      <c r="J31" s="192"/>
      <c r="K31" s="157"/>
      <c r="L31" s="158"/>
      <c r="M31" s="158"/>
      <c r="N31" s="159"/>
      <c r="O31" s="160"/>
      <c r="P31" s="192"/>
      <c r="Q31" s="126"/>
      <c r="R31" s="192"/>
      <c r="S31" s="157"/>
      <c r="T31" s="126"/>
      <c r="U31" s="135"/>
      <c r="V31" s="123"/>
      <c r="W31" s="124"/>
      <c r="X31" s="192"/>
      <c r="Y31" s="133"/>
      <c r="Z31" s="133"/>
      <c r="AA31" s="162"/>
      <c r="AB31" s="135"/>
      <c r="AC31" s="123"/>
      <c r="AD31" s="124"/>
      <c r="AE31" s="124"/>
      <c r="AF31" s="126"/>
    </row>
    <row r="32" spans="1:38" x14ac:dyDescent="0.25">
      <c r="A32" s="192"/>
      <c r="B32" s="192"/>
      <c r="C32" s="161"/>
      <c r="D32" s="161"/>
      <c r="E32" s="135"/>
      <c r="F32" s="123"/>
      <c r="G32" s="124"/>
      <c r="H32" s="192"/>
      <c r="I32" s="162"/>
      <c r="J32" s="192"/>
      <c r="K32" s="161"/>
      <c r="L32" s="161"/>
      <c r="M32" s="135"/>
      <c r="N32" s="123"/>
      <c r="O32" s="124"/>
      <c r="P32" s="192"/>
      <c r="Q32" s="132"/>
      <c r="R32" s="192"/>
      <c r="S32" s="161"/>
      <c r="T32" s="161"/>
      <c r="U32" s="135"/>
      <c r="V32" s="123"/>
      <c r="W32" s="124"/>
      <c r="X32" s="192"/>
      <c r="Y32" s="133"/>
      <c r="Z32" s="133"/>
      <c r="AA32" s="192"/>
      <c r="AB32" s="192"/>
      <c r="AC32" s="192"/>
      <c r="AD32" s="192"/>
      <c r="AE32" s="192"/>
      <c r="AF32" s="126"/>
    </row>
    <row r="33" spans="1:32" x14ac:dyDescent="0.25">
      <c r="A33" s="192"/>
      <c r="B33" s="192"/>
      <c r="C33" s="163"/>
      <c r="D33" s="164"/>
      <c r="E33" s="135"/>
      <c r="F33" s="123"/>
      <c r="G33" s="124"/>
      <c r="H33" s="192"/>
      <c r="I33" s="162"/>
      <c r="J33" s="192"/>
      <c r="K33" s="163"/>
      <c r="L33" s="164"/>
      <c r="M33" s="135"/>
      <c r="N33" s="123"/>
      <c r="O33" s="124"/>
      <c r="P33" s="192"/>
      <c r="Q33" s="132"/>
      <c r="R33" s="192"/>
      <c r="S33" s="163"/>
      <c r="T33" s="164"/>
      <c r="U33" s="135"/>
      <c r="V33" s="123"/>
      <c r="W33" s="124"/>
      <c r="X33" s="192"/>
      <c r="Y33" s="133"/>
      <c r="Z33" s="133"/>
      <c r="AA33" s="192"/>
      <c r="AB33" s="192"/>
      <c r="AC33" s="192"/>
      <c r="AD33" s="192"/>
      <c r="AE33" s="192"/>
      <c r="AF33" s="126"/>
    </row>
    <row r="34" spans="1:32" x14ac:dyDescent="0.25">
      <c r="A34" s="192"/>
      <c r="B34" s="192"/>
      <c r="C34" s="157"/>
      <c r="D34" s="165"/>
      <c r="E34" s="197"/>
      <c r="F34" s="166"/>
      <c r="G34" s="192"/>
      <c r="H34" s="192"/>
      <c r="I34" s="192"/>
      <c r="J34" s="192"/>
      <c r="K34" s="167"/>
      <c r="L34" s="34"/>
      <c r="M34" s="125"/>
      <c r="N34" s="159"/>
      <c r="O34" s="168"/>
      <c r="P34" s="192"/>
      <c r="Q34" s="126"/>
      <c r="R34" s="192"/>
      <c r="S34" s="167"/>
      <c r="T34" s="169"/>
      <c r="U34" s="132"/>
      <c r="V34" s="170"/>
      <c r="W34" s="168"/>
      <c r="X34" s="192"/>
      <c r="Y34" s="133"/>
      <c r="Z34" s="133"/>
      <c r="AF34" s="126"/>
    </row>
    <row r="35" spans="1:32" x14ac:dyDescent="0.25">
      <c r="A35" s="126"/>
      <c r="B35" s="126"/>
      <c r="C35" s="163"/>
      <c r="D35" s="171"/>
      <c r="E35" s="135"/>
      <c r="F35" s="123"/>
      <c r="G35" s="124"/>
      <c r="H35" s="126"/>
      <c r="I35" s="197"/>
      <c r="J35" s="126"/>
      <c r="K35" s="163"/>
      <c r="L35" s="171"/>
      <c r="M35" s="135"/>
      <c r="N35" s="123"/>
      <c r="O35" s="124"/>
      <c r="P35" s="126"/>
      <c r="Q35" s="162"/>
      <c r="R35" s="126"/>
      <c r="S35" s="163"/>
      <c r="T35" s="172"/>
      <c r="U35" s="135"/>
      <c r="V35" s="123"/>
      <c r="W35" s="124"/>
      <c r="X35" s="126"/>
      <c r="Y35" s="133"/>
      <c r="Z35" s="133"/>
      <c r="AF35" s="144"/>
    </row>
    <row r="36" spans="1:32" x14ac:dyDescent="0.25">
      <c r="A36" s="126"/>
      <c r="B36" s="126"/>
      <c r="C36" s="157"/>
      <c r="D36" s="126"/>
      <c r="E36" s="135"/>
      <c r="F36" s="123"/>
      <c r="G36" s="124"/>
      <c r="H36" s="126"/>
      <c r="I36" s="192"/>
      <c r="J36" s="126"/>
      <c r="K36" s="157"/>
      <c r="L36" s="126"/>
      <c r="M36" s="135"/>
      <c r="N36" s="123"/>
      <c r="O36" s="124"/>
      <c r="P36" s="126"/>
      <c r="Q36" s="144"/>
      <c r="R36" s="126"/>
      <c r="S36" s="157"/>
      <c r="T36" s="173"/>
      <c r="U36" s="135"/>
      <c r="V36" s="123"/>
      <c r="W36" s="124"/>
      <c r="X36" s="126"/>
      <c r="Y36" s="133"/>
      <c r="Z36" s="133"/>
      <c r="AF36" s="126"/>
    </row>
    <row r="37" spans="1:32" x14ac:dyDescent="0.25">
      <c r="A37" s="126"/>
      <c r="B37" s="126"/>
      <c r="C37" s="157"/>
      <c r="D37" s="126"/>
      <c r="E37" s="135"/>
      <c r="F37" s="123"/>
      <c r="G37" s="124"/>
      <c r="H37" s="126"/>
      <c r="I37" s="192"/>
      <c r="J37" s="126"/>
      <c r="K37" s="157"/>
      <c r="L37" s="174"/>
      <c r="M37" s="135"/>
      <c r="N37" s="123"/>
      <c r="O37" s="124"/>
      <c r="P37" s="126"/>
      <c r="Q37" s="144"/>
      <c r="R37" s="126"/>
      <c r="S37" s="157"/>
      <c r="T37" s="174"/>
      <c r="U37" s="135"/>
      <c r="V37" s="123"/>
      <c r="W37" s="124"/>
      <c r="X37" s="126"/>
      <c r="Y37" s="133"/>
      <c r="Z37" s="133"/>
      <c r="AF37" s="192"/>
    </row>
    <row r="38" spans="1:32" x14ac:dyDescent="0.25">
      <c r="A38" s="126"/>
      <c r="B38" s="126"/>
      <c r="C38" s="175"/>
      <c r="D38" s="153"/>
      <c r="E38" s="135"/>
      <c r="F38" s="123"/>
      <c r="G38" s="124"/>
      <c r="H38" s="126"/>
      <c r="I38" s="192"/>
      <c r="J38" s="126"/>
      <c r="K38" s="152"/>
      <c r="L38" s="153"/>
      <c r="M38" s="135"/>
      <c r="N38" s="123"/>
      <c r="O38" s="124"/>
      <c r="P38" s="126"/>
      <c r="Q38" s="144"/>
      <c r="R38" s="126"/>
      <c r="S38" s="157"/>
      <c r="T38" s="174"/>
      <c r="U38" s="135"/>
      <c r="V38" s="123"/>
      <c r="W38" s="124"/>
      <c r="X38" s="126"/>
      <c r="Y38" s="133"/>
      <c r="Z38" s="133"/>
      <c r="AF38" s="192"/>
    </row>
    <row r="39" spans="1:32" x14ac:dyDescent="0.25">
      <c r="A39" s="126"/>
      <c r="B39" s="126"/>
      <c r="C39" s="152"/>
      <c r="D39" s="153"/>
      <c r="E39" s="154"/>
      <c r="F39" s="155"/>
      <c r="G39" s="156"/>
      <c r="H39" s="126"/>
      <c r="I39" s="192"/>
      <c r="J39" s="126"/>
      <c r="K39" s="175"/>
      <c r="L39" s="153"/>
      <c r="M39" s="154"/>
      <c r="N39" s="155"/>
      <c r="O39" s="156"/>
      <c r="P39" s="126"/>
      <c r="Q39" s="144"/>
      <c r="R39" s="126"/>
      <c r="S39" s="152"/>
      <c r="T39" s="153"/>
      <c r="U39" s="135"/>
      <c r="V39" s="123"/>
      <c r="W39" s="124"/>
      <c r="X39" s="126"/>
      <c r="Y39" s="133"/>
      <c r="Z39" s="133"/>
    </row>
    <row r="40" spans="1:32" x14ac:dyDescent="0.25">
      <c r="A40" s="126"/>
      <c r="B40" s="126"/>
      <c r="C40" s="157"/>
      <c r="D40" s="126"/>
      <c r="E40" s="135"/>
      <c r="F40" s="123"/>
      <c r="G40" s="124"/>
      <c r="H40" s="126"/>
      <c r="I40" s="192"/>
      <c r="J40" s="126"/>
      <c r="K40" s="176"/>
      <c r="L40" s="177"/>
      <c r="M40" s="135"/>
      <c r="N40" s="123"/>
      <c r="O40" s="124"/>
      <c r="P40" s="126"/>
      <c r="Q40" s="144"/>
      <c r="R40" s="126"/>
      <c r="S40" s="152"/>
      <c r="T40" s="153"/>
      <c r="U40" s="135"/>
      <c r="V40" s="123"/>
      <c r="W40" s="124"/>
      <c r="X40" s="126"/>
      <c r="Y40" s="133"/>
      <c r="Z40" s="133"/>
    </row>
    <row r="41" spans="1:32" x14ac:dyDescent="0.25">
      <c r="A41" s="126"/>
      <c r="B41" s="126"/>
      <c r="C41" s="157"/>
      <c r="D41" s="126"/>
      <c r="E41" s="135"/>
      <c r="F41" s="123"/>
      <c r="G41" s="124"/>
      <c r="H41" s="126"/>
      <c r="I41" s="192"/>
      <c r="J41" s="126"/>
      <c r="K41" s="176"/>
      <c r="L41" s="177"/>
      <c r="M41" s="135"/>
      <c r="N41" s="123"/>
      <c r="O41" s="124"/>
      <c r="P41" s="126"/>
      <c r="Q41" s="144"/>
      <c r="R41" s="126"/>
      <c r="S41" s="152"/>
      <c r="T41" s="178"/>
      <c r="U41" s="135"/>
      <c r="V41" s="123"/>
      <c r="W41" s="124"/>
      <c r="X41" s="126"/>
      <c r="Y41" s="133"/>
      <c r="Z41" s="133"/>
    </row>
    <row r="42" spans="1:32" x14ac:dyDescent="0.25">
      <c r="A42" s="126"/>
      <c r="B42" s="126"/>
      <c r="C42" s="157"/>
      <c r="D42" s="126"/>
      <c r="E42" s="135"/>
      <c r="F42" s="123"/>
      <c r="G42" s="124"/>
      <c r="H42" s="126"/>
      <c r="I42" s="192"/>
      <c r="J42" s="126"/>
      <c r="K42" s="176"/>
      <c r="L42" s="177"/>
      <c r="M42" s="135"/>
      <c r="N42" s="123"/>
      <c r="O42" s="124"/>
      <c r="P42" s="126"/>
      <c r="Q42" s="144"/>
      <c r="R42" s="126"/>
      <c r="S42" s="157"/>
      <c r="T42" s="174"/>
      <c r="U42" s="135"/>
      <c r="V42" s="123"/>
      <c r="W42" s="124"/>
      <c r="X42" s="126"/>
      <c r="Y42" s="133"/>
      <c r="Z42" s="150"/>
    </row>
    <row r="43" spans="1:32" x14ac:dyDescent="0.25">
      <c r="A43" s="126"/>
      <c r="B43" s="126"/>
      <c r="C43" s="157"/>
      <c r="D43" s="126"/>
      <c r="E43" s="135"/>
      <c r="F43" s="123"/>
      <c r="G43" s="124"/>
      <c r="H43" s="126"/>
      <c r="I43" s="192"/>
      <c r="J43" s="126"/>
      <c r="K43" s="176"/>
      <c r="L43" s="179"/>
      <c r="M43" s="135"/>
      <c r="N43" s="123"/>
      <c r="O43" s="124"/>
      <c r="P43" s="126"/>
      <c r="Q43" s="144"/>
      <c r="R43" s="126"/>
      <c r="S43" s="157"/>
      <c r="T43" s="177"/>
      <c r="U43" s="135"/>
      <c r="V43" s="123"/>
      <c r="W43" s="124"/>
      <c r="X43" s="126"/>
      <c r="Y43" s="150"/>
      <c r="Z43" s="145"/>
    </row>
    <row r="44" spans="1:32" x14ac:dyDescent="0.25">
      <c r="A44" s="126"/>
      <c r="B44" s="126"/>
      <c r="C44" s="180"/>
      <c r="D44" s="161"/>
      <c r="E44" s="135"/>
      <c r="F44" s="123"/>
      <c r="G44" s="124"/>
      <c r="H44" s="126"/>
      <c r="I44" s="198"/>
      <c r="J44" s="126"/>
      <c r="K44" s="161"/>
      <c r="L44" s="161"/>
      <c r="M44" s="135"/>
      <c r="N44" s="123"/>
      <c r="O44" s="124"/>
      <c r="P44" s="126"/>
      <c r="Q44" s="162"/>
      <c r="R44" s="126"/>
      <c r="S44" s="161"/>
      <c r="T44" s="161"/>
      <c r="U44" s="135"/>
      <c r="V44" s="123"/>
      <c r="W44" s="124"/>
      <c r="X44" s="126"/>
      <c r="Y44" s="145"/>
      <c r="Z44" s="151"/>
    </row>
    <row r="45" spans="1:32" x14ac:dyDescent="0.25">
      <c r="A45" s="126"/>
      <c r="B45" s="126"/>
      <c r="C45" s="163"/>
      <c r="D45" s="164"/>
      <c r="E45" s="135"/>
      <c r="F45" s="123"/>
      <c r="G45" s="124"/>
      <c r="H45" s="126"/>
      <c r="I45" s="197"/>
      <c r="J45" s="126"/>
      <c r="K45" s="163"/>
      <c r="L45" s="164"/>
      <c r="M45" s="135"/>
      <c r="N45" s="123"/>
      <c r="O45" s="124"/>
      <c r="P45" s="126"/>
      <c r="Q45" s="162"/>
      <c r="R45" s="126"/>
      <c r="S45" s="163"/>
      <c r="T45" s="164"/>
      <c r="U45" s="135"/>
      <c r="V45" s="123"/>
      <c r="W45" s="124"/>
      <c r="X45" s="126"/>
      <c r="Y45" s="151"/>
      <c r="Z45" s="151"/>
    </row>
    <row r="46" spans="1:32" x14ac:dyDescent="0.25">
      <c r="A46" s="126"/>
      <c r="B46" s="126"/>
      <c r="C46" s="167"/>
      <c r="D46" s="135"/>
      <c r="E46" s="139"/>
      <c r="F46" s="123"/>
      <c r="G46" s="133"/>
      <c r="H46" s="126"/>
      <c r="I46" s="126"/>
      <c r="J46" s="126"/>
      <c r="K46" s="167"/>
      <c r="L46" s="169"/>
      <c r="M46" s="132"/>
      <c r="N46" s="170"/>
      <c r="O46" s="126"/>
      <c r="P46" s="126"/>
      <c r="Q46" s="133"/>
      <c r="R46" s="126"/>
      <c r="S46" s="157"/>
      <c r="T46" s="165"/>
      <c r="U46" s="197"/>
      <c r="V46" s="166"/>
      <c r="W46" s="192"/>
      <c r="X46" s="126"/>
      <c r="Y46" s="151"/>
    </row>
    <row r="47" spans="1:32" x14ac:dyDescent="0.25">
      <c r="A47" s="192"/>
      <c r="B47" s="192"/>
      <c r="C47" s="157"/>
      <c r="D47" s="40"/>
      <c r="E47" s="10"/>
      <c r="F47" s="140"/>
      <c r="G47" s="192"/>
      <c r="H47" s="192"/>
      <c r="I47" s="194"/>
      <c r="J47" s="192"/>
      <c r="K47" s="167"/>
      <c r="L47" s="158"/>
      <c r="M47" s="125"/>
      <c r="N47" s="159"/>
      <c r="O47" s="151"/>
      <c r="P47" s="192"/>
      <c r="Q47" s="192"/>
      <c r="R47" s="192"/>
      <c r="S47" s="157"/>
      <c r="T47" s="165"/>
      <c r="U47" s="197"/>
      <c r="V47" s="166"/>
      <c r="W47" s="192"/>
      <c r="X47" s="192"/>
    </row>
  </sheetData>
  <mergeCells count="1">
    <mergeCell ref="AA23:AE23"/>
  </mergeCells>
  <dataValidations count="1">
    <dataValidation type="list" allowBlank="1" showInputMessage="1" showErrorMessage="1" sqref="L4:L10 T4:T10 D4:D10 L17:L23 D17:D23 T17:T23">
      <formula1>ALIMENTOS</formula1>
    </dataValidation>
  </dataValidations>
  <printOptions horizontalCentered="1"/>
  <pageMargins left="0.19685039370078741" right="0.19685039370078741" top="0.78740157480314965" bottom="0.78740157480314965" header="0.31496062992125984" footer="0.31496062992125984"/>
  <pageSetup paperSize="9" scale="60" orientation="landscape" r:id="rId1"/>
  <colBreaks count="1" manualBreakCount="1">
    <brk id="33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-0.499984740745262"/>
    <pageSetUpPr fitToPage="1"/>
  </sheetPr>
  <dimension ref="A1:AB85"/>
  <sheetViews>
    <sheetView showGridLines="0" zoomScaleNormal="100" workbookViewId="0">
      <selection activeCell="O15" sqref="O15"/>
    </sheetView>
  </sheetViews>
  <sheetFormatPr defaultRowHeight="15" x14ac:dyDescent="0.25"/>
  <cols>
    <col min="1" max="1" width="14.7109375" customWidth="1"/>
    <col min="2" max="2" width="0.5703125" style="2" customWidth="1"/>
    <col min="3" max="3" width="15.7109375" style="23" customWidth="1"/>
    <col min="4" max="4" width="9.7109375" style="22" customWidth="1"/>
    <col min="5" max="5" width="0.5703125" style="2" customWidth="1"/>
    <col min="6" max="6" width="15.7109375" style="29" customWidth="1"/>
    <col min="7" max="7" width="10" style="34" customWidth="1"/>
    <col min="8" max="8" width="0.5703125" style="2" customWidth="1"/>
    <col min="9" max="9" width="15.7109375" style="23" customWidth="1"/>
    <col min="10" max="10" width="8.7109375" style="22" customWidth="1"/>
    <col min="11" max="11" width="0.85546875" style="2" customWidth="1"/>
    <col min="12" max="12" width="15.7109375" style="23" customWidth="1"/>
    <col min="13" max="13" width="6.7109375" style="22" customWidth="1"/>
    <col min="14" max="14" width="0.5703125" style="2" customWidth="1"/>
  </cols>
  <sheetData>
    <row r="1" spans="1:28" s="3" customFormat="1" ht="3" customHeight="1" x14ac:dyDescent="0.25">
      <c r="B1" s="27"/>
      <c r="C1" s="28"/>
      <c r="D1" s="28"/>
      <c r="E1" s="27"/>
      <c r="F1" s="95"/>
      <c r="G1" s="98"/>
      <c r="H1" s="71"/>
      <c r="I1" s="95"/>
      <c r="J1" s="95"/>
      <c r="K1" s="71"/>
      <c r="L1" s="95"/>
      <c r="M1" s="95"/>
      <c r="N1" s="71"/>
      <c r="O1" s="101"/>
      <c r="P1" s="101"/>
      <c r="Q1" s="101"/>
      <c r="R1" s="101"/>
      <c r="S1" s="101"/>
      <c r="T1" s="101"/>
      <c r="U1" s="101"/>
      <c r="V1" s="101"/>
      <c r="W1" s="101"/>
      <c r="X1" s="101"/>
      <c r="Y1" s="101"/>
      <c r="Z1" s="101"/>
    </row>
    <row r="2" spans="1:28" ht="15" customHeight="1" x14ac:dyDescent="0.25">
      <c r="A2" s="71"/>
      <c r="B2" s="27"/>
      <c r="C2" s="49" t="s">
        <v>33</v>
      </c>
      <c r="D2" s="50">
        <f>'DIETA '!AD6</f>
        <v>2032.7780000000002</v>
      </c>
      <c r="E2" s="42"/>
      <c r="F2" s="72"/>
      <c r="G2" s="94"/>
      <c r="H2" s="73"/>
      <c r="I2" s="88"/>
      <c r="J2" s="88"/>
      <c r="K2" s="71"/>
      <c r="L2" s="102"/>
      <c r="M2" s="103"/>
      <c r="N2" s="71"/>
      <c r="O2" s="71"/>
      <c r="P2" s="71"/>
      <c r="Q2" s="71"/>
      <c r="R2" s="71"/>
      <c r="S2" s="71"/>
      <c r="T2" s="71"/>
      <c r="U2" s="71"/>
      <c r="V2" s="71"/>
      <c r="W2" s="71"/>
      <c r="X2" s="71"/>
      <c r="Y2" s="71"/>
      <c r="Z2" s="71"/>
      <c r="AA2" s="71"/>
      <c r="AB2" s="71"/>
    </row>
    <row r="3" spans="1:28" s="2" customFormat="1" ht="3" customHeight="1" x14ac:dyDescent="0.25">
      <c r="A3" s="71"/>
      <c r="B3" s="27"/>
      <c r="C3" s="43"/>
      <c r="D3" s="43"/>
      <c r="E3" s="42"/>
      <c r="F3" s="44"/>
      <c r="G3" s="45"/>
      <c r="H3" s="42"/>
      <c r="I3" s="44"/>
      <c r="J3" s="44"/>
      <c r="K3" s="27"/>
      <c r="L3" s="95"/>
      <c r="M3" s="104"/>
      <c r="N3" s="71"/>
      <c r="O3" s="71"/>
      <c r="P3" s="71"/>
      <c r="Q3" s="71"/>
      <c r="R3" s="71"/>
      <c r="S3" s="71"/>
      <c r="T3" s="71"/>
      <c r="U3" s="71"/>
      <c r="V3" s="71"/>
      <c r="W3" s="71"/>
      <c r="X3" s="71"/>
      <c r="Y3" s="71"/>
      <c r="Z3" s="71"/>
      <c r="AA3" s="71"/>
      <c r="AB3" s="71"/>
    </row>
    <row r="4" spans="1:28" ht="15" customHeight="1" x14ac:dyDescent="0.25">
      <c r="A4" s="71"/>
      <c r="B4" s="27"/>
      <c r="C4" s="24" t="str">
        <f>'DIETA '!D2</f>
        <v>Café da Manhã</v>
      </c>
      <c r="D4" s="33">
        <f>'DIETA '!C2</f>
        <v>0.375</v>
      </c>
      <c r="E4" s="46"/>
      <c r="F4" s="30" t="str">
        <f>'DIETA '!L2</f>
        <v>Almoço</v>
      </c>
      <c r="G4" s="47">
        <f>'DIETA '!K2</f>
        <v>0.52083333333333337</v>
      </c>
      <c r="H4" s="46"/>
      <c r="I4" s="24" t="str">
        <f>'DIETA '!T2</f>
        <v>Café da Tarde</v>
      </c>
      <c r="J4" s="33">
        <f>'DIETA '!S2</f>
        <v>0.64583333333333337</v>
      </c>
      <c r="K4" s="27"/>
      <c r="L4" s="91"/>
      <c r="M4" s="92"/>
      <c r="N4" s="71"/>
      <c r="O4" s="71"/>
      <c r="P4" s="71"/>
      <c r="Q4" s="71"/>
      <c r="R4" s="71"/>
      <c r="S4" s="71"/>
      <c r="T4" s="71"/>
      <c r="U4" s="71"/>
      <c r="V4" s="71"/>
      <c r="W4" s="71"/>
      <c r="X4" s="71"/>
      <c r="Y4" s="71"/>
      <c r="Z4" s="71"/>
      <c r="AA4" s="71"/>
      <c r="AB4" s="71"/>
    </row>
    <row r="5" spans="1:28" ht="15" customHeight="1" x14ac:dyDescent="0.25">
      <c r="A5" s="71"/>
      <c r="B5" s="27"/>
      <c r="C5" s="26" t="str">
        <f>'DIETA '!D4</f>
        <v>Ovo (Unidade)</v>
      </c>
      <c r="D5" s="25">
        <f>'DIETA '!C4</f>
        <v>2</v>
      </c>
      <c r="E5" s="42"/>
      <c r="F5" s="32" t="str">
        <f>'DIETA '!L4</f>
        <v>Feijão Carioca Cozido (g)</v>
      </c>
      <c r="G5" s="48">
        <f>'DIETA '!K4</f>
        <v>150</v>
      </c>
      <c r="H5" s="42"/>
      <c r="I5" s="26" t="str">
        <f>'DIETA '!T4</f>
        <v>Filé de Frango (g)</v>
      </c>
      <c r="J5" s="25">
        <f>'DIETA '!S4</f>
        <v>100</v>
      </c>
      <c r="K5" s="27"/>
      <c r="L5" s="72"/>
      <c r="M5" s="93"/>
      <c r="N5" s="71"/>
      <c r="O5" s="71"/>
      <c r="P5" s="71"/>
      <c r="Q5" s="71"/>
      <c r="R5" s="71"/>
      <c r="S5" s="71"/>
      <c r="T5" s="71"/>
      <c r="U5" s="71"/>
      <c r="V5" s="71"/>
      <c r="W5" s="71"/>
      <c r="X5" s="71"/>
      <c r="Y5" s="71"/>
      <c r="Z5" s="71"/>
      <c r="AA5" s="71"/>
      <c r="AB5" s="71"/>
    </row>
    <row r="6" spans="1:28" ht="15" customHeight="1" x14ac:dyDescent="0.25">
      <c r="A6" s="71"/>
      <c r="B6" s="27"/>
      <c r="C6" s="26" t="str">
        <f>'DIETA '!D5</f>
        <v>Banana (g)</v>
      </c>
      <c r="D6" s="25">
        <f>'DIETA '!C5</f>
        <v>200</v>
      </c>
      <c r="E6" s="42"/>
      <c r="F6" s="32" t="str">
        <f>'DIETA '!L5</f>
        <v>Acém Moido (g)</v>
      </c>
      <c r="G6" s="48">
        <f>'DIETA '!K5</f>
        <v>100</v>
      </c>
      <c r="H6" s="42"/>
      <c r="I6" s="26" t="str">
        <f>'DIETA '!T5</f>
        <v>Banana (g)</v>
      </c>
      <c r="J6" s="25">
        <f>'DIETA '!S5</f>
        <v>50</v>
      </c>
      <c r="K6" s="27"/>
      <c r="L6" s="72"/>
      <c r="M6" s="93"/>
      <c r="N6" s="71"/>
      <c r="O6" s="71"/>
      <c r="P6" s="71"/>
      <c r="Q6" s="71"/>
      <c r="R6" s="71"/>
      <c r="S6" s="71"/>
      <c r="T6" s="71"/>
      <c r="U6" s="71"/>
      <c r="V6" s="71"/>
      <c r="W6" s="71"/>
      <c r="X6" s="71"/>
      <c r="Y6" s="71"/>
      <c r="Z6" s="71"/>
      <c r="AA6" s="71"/>
      <c r="AB6" s="71"/>
    </row>
    <row r="7" spans="1:28" ht="15" customHeight="1" x14ac:dyDescent="0.25">
      <c r="A7" s="71"/>
      <c r="B7" s="27"/>
      <c r="C7" s="26" t="str">
        <f>'DIETA '!D6</f>
        <v>Manteiga Ghee (g)</v>
      </c>
      <c r="D7" s="25">
        <f>'DIETA '!C6</f>
        <v>10</v>
      </c>
      <c r="E7" s="42"/>
      <c r="F7" s="32" t="str">
        <f>'DIETA '!L6</f>
        <v>Farelo de Aveia (g)</v>
      </c>
      <c r="G7" s="48">
        <f>'DIETA '!K6</f>
        <v>20</v>
      </c>
      <c r="H7" s="42"/>
      <c r="I7" s="26" t="str">
        <f>'DIETA '!T6</f>
        <v>Manteiga Ghee (g)</v>
      </c>
      <c r="J7" s="25">
        <f>'DIETA '!S6</f>
        <v>20</v>
      </c>
      <c r="K7" s="27"/>
      <c r="L7" s="72"/>
      <c r="M7" s="93"/>
      <c r="N7" s="71"/>
      <c r="O7" s="71"/>
      <c r="P7" s="71"/>
      <c r="Q7" s="71"/>
      <c r="R7" s="71"/>
      <c r="S7" s="71"/>
      <c r="T7" s="71"/>
      <c r="U7" s="71"/>
      <c r="V7" s="71"/>
      <c r="W7" s="71"/>
      <c r="X7" s="71"/>
      <c r="Y7" s="71"/>
      <c r="Z7" s="71"/>
      <c r="AA7" s="71"/>
      <c r="AB7" s="71"/>
    </row>
    <row r="8" spans="1:28" ht="15" customHeight="1" x14ac:dyDescent="0.25">
      <c r="A8" s="71"/>
      <c r="B8" s="27"/>
      <c r="C8" s="26">
        <f>'DIETA '!D7</f>
        <v>0</v>
      </c>
      <c r="D8" s="25">
        <f>'DIETA '!C7</f>
        <v>0</v>
      </c>
      <c r="E8" s="42"/>
      <c r="F8" s="32" t="str">
        <f>'DIETA '!L7</f>
        <v>Brocolis Cozido (g)</v>
      </c>
      <c r="G8" s="48">
        <f>'DIETA '!K7</f>
        <v>50</v>
      </c>
      <c r="H8" s="42"/>
      <c r="I8" s="26">
        <f>'DIETA '!T7</f>
        <v>0</v>
      </c>
      <c r="J8" s="25">
        <f>'DIETA '!S7</f>
        <v>0</v>
      </c>
      <c r="K8" s="27"/>
      <c r="L8" s="72"/>
      <c r="M8" s="93"/>
      <c r="N8" s="71"/>
      <c r="O8" s="71"/>
      <c r="P8" s="71"/>
      <c r="Q8" s="71"/>
      <c r="R8" s="71"/>
      <c r="S8" s="71"/>
      <c r="T8" s="71"/>
      <c r="U8" s="71"/>
      <c r="V8" s="71"/>
      <c r="W8" s="71"/>
      <c r="X8" s="71"/>
      <c r="Y8" s="71"/>
      <c r="Z8" s="71"/>
      <c r="AA8" s="71"/>
      <c r="AB8" s="71"/>
    </row>
    <row r="9" spans="1:28" ht="15" customHeight="1" x14ac:dyDescent="0.25">
      <c r="A9" s="71"/>
      <c r="B9" s="27"/>
      <c r="C9" s="26">
        <f>'DIETA '!D8</f>
        <v>0</v>
      </c>
      <c r="D9" s="25">
        <f>'DIETA '!C8</f>
        <v>0</v>
      </c>
      <c r="E9" s="42"/>
      <c r="F9" s="32" t="str">
        <f>'DIETA '!L8</f>
        <v>Manteiga Ghee (g)</v>
      </c>
      <c r="G9" s="48">
        <f>'DIETA '!K8</f>
        <v>10</v>
      </c>
      <c r="H9" s="42"/>
      <c r="I9" s="26">
        <f>'DIETA '!T8</f>
        <v>0</v>
      </c>
      <c r="J9" s="25">
        <f>'DIETA '!S8</f>
        <v>0</v>
      </c>
      <c r="K9" s="27"/>
      <c r="L9" s="72"/>
      <c r="M9" s="93"/>
      <c r="N9" s="71"/>
      <c r="O9" s="71"/>
      <c r="P9" s="71"/>
      <c r="Q9" s="71"/>
      <c r="R9" s="71"/>
      <c r="S9" s="71"/>
      <c r="T9" s="71"/>
      <c r="U9" s="71"/>
      <c r="V9" s="71"/>
      <c r="W9" s="71"/>
      <c r="X9" s="71"/>
      <c r="Y9" s="71"/>
      <c r="Z9" s="71"/>
      <c r="AA9" s="71"/>
      <c r="AB9" s="71"/>
    </row>
    <row r="10" spans="1:28" ht="15" customHeight="1" x14ac:dyDescent="0.25">
      <c r="A10" s="71"/>
      <c r="B10" s="27"/>
      <c r="C10" s="26">
        <f>'DIETA '!D9</f>
        <v>0</v>
      </c>
      <c r="D10" s="25">
        <f>'DIETA '!C9</f>
        <v>0</v>
      </c>
      <c r="E10" s="42"/>
      <c r="F10" s="32">
        <f>'DIETA '!L9</f>
        <v>0</v>
      </c>
      <c r="G10" s="48">
        <f>'DIETA '!K9</f>
        <v>0</v>
      </c>
      <c r="H10" s="42"/>
      <c r="I10" s="26">
        <f>'DIETA '!T9</f>
        <v>0</v>
      </c>
      <c r="J10" s="25">
        <f>'DIETA '!S9</f>
        <v>0</v>
      </c>
      <c r="K10" s="27"/>
      <c r="L10" s="72"/>
      <c r="M10" s="93"/>
      <c r="N10" s="71"/>
      <c r="O10" s="71"/>
      <c r="P10" s="71"/>
      <c r="Q10" s="71"/>
      <c r="R10" s="71"/>
      <c r="S10" s="71"/>
      <c r="T10" s="71"/>
      <c r="U10" s="71"/>
      <c r="V10" s="71"/>
      <c r="W10" s="71"/>
      <c r="X10" s="71"/>
      <c r="Y10" s="71"/>
      <c r="Z10" s="71"/>
      <c r="AA10" s="71"/>
      <c r="AB10" s="71"/>
    </row>
    <row r="11" spans="1:28" ht="15" customHeight="1" x14ac:dyDescent="0.25">
      <c r="A11" s="71"/>
      <c r="B11" s="27"/>
      <c r="C11" s="26">
        <f>'DIETA '!D10</f>
        <v>0</v>
      </c>
      <c r="D11" s="25">
        <f>'DIETA '!C10</f>
        <v>0</v>
      </c>
      <c r="E11" s="42"/>
      <c r="F11" s="32">
        <f>'DIETA '!L10</f>
        <v>0</v>
      </c>
      <c r="G11" s="48">
        <f>'DIETA '!K10</f>
        <v>0</v>
      </c>
      <c r="H11" s="42"/>
      <c r="I11" s="26">
        <f>'DIETA '!T10</f>
        <v>0</v>
      </c>
      <c r="J11" s="25">
        <f>'DIETA '!S10</f>
        <v>0</v>
      </c>
      <c r="K11" s="27"/>
      <c r="L11" s="72"/>
      <c r="M11" s="93"/>
      <c r="N11" s="71"/>
      <c r="O11" s="71"/>
      <c r="P11" s="71"/>
      <c r="Q11" s="71"/>
      <c r="R11" s="71"/>
      <c r="S11" s="71"/>
      <c r="T11" s="71"/>
      <c r="U11" s="71"/>
      <c r="V11" s="71"/>
      <c r="W11" s="71"/>
      <c r="X11" s="71"/>
      <c r="Y11" s="71"/>
      <c r="Z11" s="71"/>
      <c r="AA11" s="71"/>
      <c r="AB11" s="71"/>
    </row>
    <row r="12" spans="1:28" ht="3" customHeight="1" x14ac:dyDescent="0.25">
      <c r="A12" s="71"/>
      <c r="B12" s="27"/>
      <c r="C12" s="44"/>
      <c r="D12" s="44"/>
      <c r="E12" s="42"/>
      <c r="F12" s="44"/>
      <c r="G12" s="45"/>
      <c r="H12" s="42"/>
      <c r="I12" s="44"/>
      <c r="J12" s="44"/>
      <c r="K12" s="27"/>
      <c r="L12" s="95"/>
      <c r="M12" s="104"/>
      <c r="N12" s="71"/>
      <c r="O12" s="71"/>
      <c r="P12" s="71"/>
      <c r="Q12" s="71"/>
      <c r="R12" s="71"/>
      <c r="S12" s="71"/>
      <c r="T12" s="71"/>
      <c r="U12" s="71"/>
      <c r="V12" s="71"/>
      <c r="W12" s="71"/>
      <c r="X12" s="71"/>
      <c r="Y12" s="71"/>
      <c r="Z12" s="71"/>
      <c r="AA12" s="71"/>
      <c r="AB12" s="71"/>
    </row>
    <row r="13" spans="1:28" ht="15" customHeight="1" x14ac:dyDescent="0.25">
      <c r="A13" s="71"/>
      <c r="B13" s="27"/>
      <c r="C13" s="24" t="str">
        <f>'DIETA '!D15</f>
        <v>Pré-Treino</v>
      </c>
      <c r="D13" s="33">
        <f>'DIETA '!C15</f>
        <v>0.77083333333333337</v>
      </c>
      <c r="E13" s="46"/>
      <c r="F13" s="30" t="str">
        <f>'DIETA '!L15</f>
        <v>Pós-Treino</v>
      </c>
      <c r="G13" s="47">
        <f>'DIETA '!K15</f>
        <v>0.89583333333333337</v>
      </c>
      <c r="H13" s="46"/>
      <c r="I13" s="24" t="str">
        <f>'DIETA '!T15</f>
        <v>Ceia</v>
      </c>
      <c r="J13" s="33">
        <f>'DIETA '!S15</f>
        <v>0</v>
      </c>
      <c r="K13" s="27"/>
      <c r="L13" s="91"/>
      <c r="M13" s="92"/>
      <c r="N13" s="71"/>
      <c r="O13" s="71"/>
      <c r="P13" s="71"/>
      <c r="Q13" s="71"/>
      <c r="R13" s="71"/>
      <c r="S13" s="71"/>
      <c r="T13" s="71"/>
      <c r="U13" s="71"/>
      <c r="V13" s="71"/>
      <c r="W13" s="71"/>
      <c r="X13" s="71"/>
      <c r="Y13" s="71"/>
      <c r="Z13" s="71"/>
      <c r="AA13" s="71"/>
      <c r="AB13" s="71"/>
    </row>
    <row r="14" spans="1:28" ht="15" customHeight="1" x14ac:dyDescent="0.25">
      <c r="A14" s="71"/>
      <c r="B14" s="27"/>
      <c r="C14" s="26" t="str">
        <f>'DIETA '!D17</f>
        <v>Batata-Doce Cozida (g)</v>
      </c>
      <c r="D14" s="26">
        <f>'DIETA '!C17</f>
        <v>200</v>
      </c>
      <c r="E14" s="42"/>
      <c r="F14" s="32" t="str">
        <f>'DIETA '!L17</f>
        <v>Filé de Frango (g)</v>
      </c>
      <c r="G14" s="48">
        <f>'DIETA '!K17</f>
        <v>150</v>
      </c>
      <c r="H14" s="42"/>
      <c r="I14" s="26" t="str">
        <f>'DIETA '!T17</f>
        <v>Filé de Frango (g)</v>
      </c>
      <c r="J14" s="25">
        <f>'DIETA '!S17</f>
        <v>100</v>
      </c>
      <c r="K14" s="27"/>
      <c r="L14" s="72"/>
      <c r="M14" s="93"/>
      <c r="N14" s="71"/>
      <c r="O14" s="71"/>
      <c r="P14" s="71"/>
      <c r="Q14" s="71"/>
      <c r="R14" s="71"/>
      <c r="S14" s="71"/>
      <c r="T14" s="71"/>
      <c r="U14" s="71"/>
      <c r="V14" s="71"/>
      <c r="W14" s="71"/>
      <c r="X14" s="71"/>
      <c r="Y14" s="71"/>
      <c r="Z14" s="71"/>
      <c r="AA14" s="71"/>
      <c r="AB14" s="71"/>
    </row>
    <row r="15" spans="1:28" ht="15" customHeight="1" x14ac:dyDescent="0.25">
      <c r="A15" s="71"/>
      <c r="B15" s="27"/>
      <c r="C15" s="26" t="str">
        <f>'DIETA '!D18</f>
        <v>Abacate (g)</v>
      </c>
      <c r="D15" s="26">
        <f>'DIETA '!C18</f>
        <v>100</v>
      </c>
      <c r="E15" s="42"/>
      <c r="F15" s="32" t="str">
        <f>'DIETA '!L18</f>
        <v>Feijão Carioca Cozido (g)</v>
      </c>
      <c r="G15" s="48">
        <f>'DIETA '!K18</f>
        <v>100</v>
      </c>
      <c r="H15" s="42"/>
      <c r="I15" s="26" t="str">
        <f>'DIETA '!T18</f>
        <v>Banana (g)</v>
      </c>
      <c r="J15" s="25">
        <f>'DIETA '!S18</f>
        <v>50</v>
      </c>
      <c r="K15" s="27"/>
      <c r="L15" s="72"/>
      <c r="M15" s="93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</row>
    <row r="16" spans="1:28" ht="15" customHeight="1" x14ac:dyDescent="0.25">
      <c r="A16" s="71"/>
      <c r="B16" s="27"/>
      <c r="C16" s="26">
        <f>'DIETA '!D19</f>
        <v>0</v>
      </c>
      <c r="D16" s="26">
        <f>'DIETA '!C19</f>
        <v>0</v>
      </c>
      <c r="E16" s="42"/>
      <c r="F16" s="32">
        <f>'DIETA '!L19</f>
        <v>0</v>
      </c>
      <c r="G16" s="48">
        <f>'DIETA '!K19</f>
        <v>0</v>
      </c>
      <c r="H16" s="42"/>
      <c r="I16" s="26">
        <f>'DIETA '!T19</f>
        <v>0</v>
      </c>
      <c r="J16" s="25">
        <f>'DIETA '!S19</f>
        <v>0</v>
      </c>
      <c r="K16" s="27"/>
      <c r="L16" s="72"/>
      <c r="M16" s="93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</row>
    <row r="17" spans="1:28" ht="15" customHeight="1" x14ac:dyDescent="0.25">
      <c r="A17" s="71"/>
      <c r="B17" s="27"/>
      <c r="C17" s="26">
        <f>'DIETA '!D20</f>
        <v>0</v>
      </c>
      <c r="D17" s="26">
        <f>'DIETA '!C20</f>
        <v>0</v>
      </c>
      <c r="E17" s="42"/>
      <c r="F17" s="32">
        <f>'DIETA '!L20</f>
        <v>0</v>
      </c>
      <c r="G17" s="48">
        <f>'DIETA '!K20</f>
        <v>0</v>
      </c>
      <c r="H17" s="42"/>
      <c r="I17" s="26">
        <f>'DIETA '!T20</f>
        <v>0</v>
      </c>
      <c r="J17" s="25">
        <f>'DIETA '!S20</f>
        <v>0</v>
      </c>
      <c r="K17" s="27"/>
      <c r="L17" s="72"/>
      <c r="M17" s="93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</row>
    <row r="18" spans="1:28" ht="15" customHeight="1" x14ac:dyDescent="0.25">
      <c r="A18" s="71"/>
      <c r="B18" s="27"/>
      <c r="C18" s="26">
        <f>'DIETA '!D21</f>
        <v>0</v>
      </c>
      <c r="D18" s="26">
        <f>'DIETA '!C21</f>
        <v>0</v>
      </c>
      <c r="E18" s="42"/>
      <c r="F18" s="32">
        <f>'DIETA '!L21</f>
        <v>0</v>
      </c>
      <c r="G18" s="48">
        <f>'DIETA '!K21</f>
        <v>0</v>
      </c>
      <c r="H18" s="42"/>
      <c r="I18" s="26">
        <f>'DIETA '!T21</f>
        <v>0</v>
      </c>
      <c r="J18" s="25">
        <f>'DIETA '!S21</f>
        <v>0</v>
      </c>
      <c r="K18" s="27"/>
      <c r="L18" s="72"/>
      <c r="M18" s="93"/>
      <c r="N18" s="71"/>
      <c r="O18" s="71"/>
      <c r="P18" s="71"/>
      <c r="Q18" s="71"/>
      <c r="R18" s="71"/>
      <c r="S18" s="71"/>
      <c r="T18" s="71"/>
      <c r="U18" s="71"/>
      <c r="V18" s="71"/>
      <c r="W18" s="71"/>
      <c r="X18" s="71"/>
      <c r="Y18" s="71"/>
      <c r="Z18" s="71"/>
      <c r="AA18" s="71"/>
      <c r="AB18" s="71"/>
    </row>
    <row r="19" spans="1:28" ht="15" customHeight="1" x14ac:dyDescent="0.25">
      <c r="A19" s="71"/>
      <c r="B19" s="27"/>
      <c r="C19" s="26">
        <f>'DIETA '!D22</f>
        <v>0</v>
      </c>
      <c r="D19" s="26">
        <f>'DIETA '!C22</f>
        <v>0</v>
      </c>
      <c r="E19" s="42"/>
      <c r="F19" s="32">
        <f>'DIETA '!L22</f>
        <v>0</v>
      </c>
      <c r="G19" s="48">
        <f>'DIETA '!K22</f>
        <v>0</v>
      </c>
      <c r="H19" s="42"/>
      <c r="I19" s="26">
        <f>'DIETA '!T22</f>
        <v>0</v>
      </c>
      <c r="J19" s="25">
        <f>'DIETA '!S22</f>
        <v>0</v>
      </c>
      <c r="K19" s="27"/>
      <c r="L19" s="72"/>
      <c r="M19" s="93"/>
      <c r="N19" s="71"/>
      <c r="O19" s="71"/>
      <c r="P19" s="71"/>
      <c r="Q19" s="71"/>
      <c r="R19" s="71"/>
      <c r="S19" s="71"/>
      <c r="T19" s="71"/>
      <c r="U19" s="71"/>
      <c r="V19" s="71"/>
      <c r="W19" s="71"/>
      <c r="X19" s="71"/>
      <c r="Y19" s="71"/>
      <c r="Z19" s="71"/>
      <c r="AA19" s="71"/>
      <c r="AB19" s="71"/>
    </row>
    <row r="20" spans="1:28" ht="15" customHeight="1" x14ac:dyDescent="0.25">
      <c r="A20" s="71"/>
      <c r="B20" s="27"/>
      <c r="C20" s="26">
        <f>'DIETA '!D23</f>
        <v>0</v>
      </c>
      <c r="D20" s="26">
        <f>'DIETA '!C23</f>
        <v>0</v>
      </c>
      <c r="E20" s="42"/>
      <c r="F20" s="32">
        <f>'DIETA '!L23</f>
        <v>0</v>
      </c>
      <c r="G20" s="48">
        <f>'DIETA '!K23</f>
        <v>0</v>
      </c>
      <c r="H20" s="42"/>
      <c r="I20" s="26">
        <f>'DIETA '!T23</f>
        <v>0</v>
      </c>
      <c r="J20" s="25">
        <f>'DIETA '!S23</f>
        <v>0</v>
      </c>
      <c r="K20" s="27"/>
      <c r="L20" s="72"/>
      <c r="M20" s="93"/>
      <c r="N20" s="71"/>
      <c r="O20" s="71"/>
      <c r="P20" s="71"/>
      <c r="Q20" s="71"/>
      <c r="R20" s="71"/>
      <c r="S20" s="71"/>
      <c r="T20" s="71"/>
      <c r="U20" s="71"/>
      <c r="V20" s="71"/>
      <c r="W20" s="71"/>
      <c r="X20" s="71"/>
      <c r="Y20" s="71"/>
      <c r="Z20" s="71"/>
      <c r="AA20" s="71"/>
      <c r="AB20" s="71"/>
    </row>
    <row r="21" spans="1:28" ht="3" customHeight="1" x14ac:dyDescent="0.25">
      <c r="A21" s="71"/>
      <c r="B21" s="27"/>
      <c r="C21" s="44"/>
      <c r="D21" s="44"/>
      <c r="E21" s="42"/>
      <c r="F21" s="44"/>
      <c r="G21" s="45"/>
      <c r="H21" s="42"/>
      <c r="I21" s="44"/>
      <c r="J21" s="44"/>
      <c r="K21" s="27"/>
      <c r="L21" s="95"/>
      <c r="M21" s="104"/>
      <c r="N21" s="71"/>
      <c r="O21" s="71"/>
      <c r="P21" s="71"/>
      <c r="Q21" s="71"/>
      <c r="R21" s="71"/>
      <c r="S21" s="71"/>
      <c r="T21" s="71"/>
      <c r="U21" s="71"/>
      <c r="V21" s="71"/>
      <c r="W21" s="71"/>
      <c r="X21" s="71"/>
      <c r="Y21" s="71"/>
      <c r="Z21" s="71"/>
      <c r="AA21" s="71"/>
      <c r="AB21" s="71"/>
    </row>
    <row r="22" spans="1:28" ht="15" customHeight="1" x14ac:dyDescent="0.25">
      <c r="A22" s="71"/>
      <c r="B22" s="27"/>
      <c r="C22" s="24" t="e">
        <f>'DIETA '!#REF!</f>
        <v>#REF!</v>
      </c>
      <c r="D22" s="33" t="e">
        <f>'DIETA '!#REF!</f>
        <v>#REF!</v>
      </c>
      <c r="E22" s="46"/>
      <c r="F22" s="30" t="e">
        <f>'DIETA '!#REF!</f>
        <v>#REF!</v>
      </c>
      <c r="G22" s="47" t="e">
        <f>'DIETA '!#REF!</f>
        <v>#REF!</v>
      </c>
      <c r="H22" s="46"/>
      <c r="I22" s="24" t="e">
        <f>'DIETA '!#REF!</f>
        <v>#REF!</v>
      </c>
      <c r="J22" s="33" t="e">
        <f>'DIETA '!#REF!</f>
        <v>#REF!</v>
      </c>
      <c r="K22" s="27"/>
      <c r="L22" s="91"/>
      <c r="M22" s="92"/>
      <c r="N22" s="71"/>
      <c r="O22" s="71"/>
      <c r="P22" s="71"/>
      <c r="Q22" s="71"/>
      <c r="R22" s="71"/>
      <c r="S22" s="71"/>
      <c r="T22" s="71"/>
      <c r="U22" s="71"/>
      <c r="V22" s="71"/>
      <c r="W22" s="71"/>
      <c r="X22" s="71"/>
      <c r="Y22" s="71"/>
      <c r="Z22" s="71"/>
      <c r="AA22" s="71"/>
      <c r="AB22" s="71"/>
    </row>
    <row r="23" spans="1:28" ht="15" customHeight="1" x14ac:dyDescent="0.25">
      <c r="A23" s="71"/>
      <c r="B23" s="27"/>
      <c r="C23" s="26" t="e">
        <f>'DIETA '!#REF!</f>
        <v>#REF!</v>
      </c>
      <c r="D23" s="25" t="e">
        <f>'DIETA '!#REF!</f>
        <v>#REF!</v>
      </c>
      <c r="E23" s="42"/>
      <c r="F23" s="32" t="e">
        <f>'DIETA '!#REF!</f>
        <v>#REF!</v>
      </c>
      <c r="G23" s="48" t="e">
        <f>'DIETA '!#REF!</f>
        <v>#REF!</v>
      </c>
      <c r="H23" s="42"/>
      <c r="I23" s="26" t="e">
        <f>'DIETA '!#REF!</f>
        <v>#REF!</v>
      </c>
      <c r="J23" s="25" t="e">
        <f>'DIETA '!#REF!</f>
        <v>#REF!</v>
      </c>
      <c r="K23" s="27"/>
      <c r="L23" s="72"/>
      <c r="M23" s="93"/>
      <c r="N23" s="71"/>
      <c r="O23" s="71"/>
      <c r="P23" s="71"/>
      <c r="Q23" s="71"/>
      <c r="R23" s="71"/>
      <c r="S23" s="71"/>
      <c r="T23" s="71"/>
      <c r="U23" s="71"/>
      <c r="V23" s="71"/>
      <c r="W23" s="71"/>
      <c r="X23" s="71"/>
      <c r="Y23" s="71"/>
      <c r="Z23" s="71"/>
      <c r="AA23" s="71"/>
      <c r="AB23" s="71"/>
    </row>
    <row r="24" spans="1:28" ht="15" customHeight="1" x14ac:dyDescent="0.25">
      <c r="A24" s="71"/>
      <c r="B24" s="27"/>
      <c r="C24" s="26" t="e">
        <f>'DIETA '!#REF!</f>
        <v>#REF!</v>
      </c>
      <c r="D24" s="25" t="e">
        <f>'DIETA '!#REF!</f>
        <v>#REF!</v>
      </c>
      <c r="E24" s="42"/>
      <c r="F24" s="32" t="e">
        <f>'DIETA '!#REF!</f>
        <v>#REF!</v>
      </c>
      <c r="G24" s="48" t="e">
        <f>'DIETA '!#REF!</f>
        <v>#REF!</v>
      </c>
      <c r="H24" s="42"/>
      <c r="I24" s="26" t="e">
        <f>'DIETA '!#REF!</f>
        <v>#REF!</v>
      </c>
      <c r="J24" s="25" t="e">
        <f>'DIETA '!#REF!</f>
        <v>#REF!</v>
      </c>
      <c r="K24" s="27"/>
      <c r="L24" s="72"/>
      <c r="M24" s="93"/>
      <c r="N24" s="71"/>
      <c r="O24" s="71"/>
      <c r="P24" s="71"/>
      <c r="Q24" s="71"/>
      <c r="R24" s="71"/>
      <c r="S24" s="71"/>
      <c r="T24" s="71"/>
      <c r="U24" s="71"/>
      <c r="V24" s="71"/>
      <c r="W24" s="71"/>
      <c r="X24" s="71"/>
      <c r="Y24" s="71"/>
      <c r="Z24" s="71"/>
      <c r="AA24" s="71"/>
      <c r="AB24" s="71"/>
    </row>
    <row r="25" spans="1:28" ht="15" customHeight="1" x14ac:dyDescent="0.25">
      <c r="A25" s="71"/>
      <c r="B25" s="27"/>
      <c r="C25" s="26" t="e">
        <f>'DIETA '!#REF!</f>
        <v>#REF!</v>
      </c>
      <c r="D25" s="25" t="e">
        <f>'DIETA '!#REF!</f>
        <v>#REF!</v>
      </c>
      <c r="E25" s="42"/>
      <c r="F25" s="32" t="e">
        <f>'DIETA '!#REF!</f>
        <v>#REF!</v>
      </c>
      <c r="G25" s="48" t="e">
        <f>'DIETA '!#REF!</f>
        <v>#REF!</v>
      </c>
      <c r="H25" s="42"/>
      <c r="I25" s="26" t="e">
        <f>'DIETA '!#REF!</f>
        <v>#REF!</v>
      </c>
      <c r="J25" s="25" t="e">
        <f>'DIETA '!#REF!</f>
        <v>#REF!</v>
      </c>
      <c r="K25" s="27"/>
      <c r="L25" s="72"/>
      <c r="M25" s="93"/>
      <c r="N25" s="71"/>
      <c r="O25" s="71"/>
      <c r="P25" s="71"/>
      <c r="Q25" s="71"/>
      <c r="R25" s="71"/>
      <c r="S25" s="71"/>
      <c r="T25" s="71"/>
      <c r="U25" s="71"/>
      <c r="V25" s="71"/>
      <c r="W25" s="71"/>
      <c r="X25" s="71"/>
      <c r="Y25" s="71"/>
      <c r="Z25" s="71"/>
      <c r="AA25" s="71"/>
      <c r="AB25" s="71"/>
    </row>
    <row r="26" spans="1:28" ht="15" customHeight="1" x14ac:dyDescent="0.25">
      <c r="A26" s="71"/>
      <c r="B26" s="27"/>
      <c r="C26" s="26" t="e">
        <f>'DIETA '!#REF!</f>
        <v>#REF!</v>
      </c>
      <c r="D26" s="25" t="e">
        <f>'DIETA '!#REF!</f>
        <v>#REF!</v>
      </c>
      <c r="E26" s="42"/>
      <c r="F26" s="32" t="e">
        <f>'DIETA '!#REF!</f>
        <v>#REF!</v>
      </c>
      <c r="G26" s="48" t="e">
        <f>'DIETA '!#REF!</f>
        <v>#REF!</v>
      </c>
      <c r="H26" s="42"/>
      <c r="I26" s="26" t="e">
        <f>'DIETA '!#REF!</f>
        <v>#REF!</v>
      </c>
      <c r="J26" s="25" t="e">
        <f>'DIETA '!#REF!</f>
        <v>#REF!</v>
      </c>
      <c r="K26" s="27"/>
      <c r="L26" s="72"/>
      <c r="M26" s="93"/>
      <c r="N26" s="71"/>
      <c r="O26" s="71"/>
      <c r="P26" s="71"/>
      <c r="Q26" s="71"/>
      <c r="R26" s="71"/>
      <c r="S26" s="71"/>
      <c r="T26" s="71"/>
      <c r="U26" s="71"/>
      <c r="V26" s="71"/>
      <c r="W26" s="71"/>
      <c r="X26" s="71"/>
      <c r="Y26" s="71"/>
      <c r="Z26" s="71"/>
      <c r="AA26" s="71"/>
      <c r="AB26" s="71"/>
    </row>
    <row r="27" spans="1:28" ht="15" customHeight="1" x14ac:dyDescent="0.25">
      <c r="A27" s="71"/>
      <c r="B27" s="27"/>
      <c r="C27" s="26" t="e">
        <f>'DIETA '!#REF!</f>
        <v>#REF!</v>
      </c>
      <c r="D27" s="25" t="e">
        <f>'DIETA '!#REF!</f>
        <v>#REF!</v>
      </c>
      <c r="E27" s="42"/>
      <c r="F27" s="32" t="e">
        <f>'DIETA '!#REF!</f>
        <v>#REF!</v>
      </c>
      <c r="G27" s="48" t="e">
        <f>'DIETA '!#REF!</f>
        <v>#REF!</v>
      </c>
      <c r="H27" s="42"/>
      <c r="I27" s="26" t="e">
        <f>'DIETA '!#REF!</f>
        <v>#REF!</v>
      </c>
      <c r="J27" s="25" t="e">
        <f>'DIETA '!#REF!</f>
        <v>#REF!</v>
      </c>
      <c r="K27" s="27"/>
      <c r="L27" s="72"/>
      <c r="M27" s="93"/>
      <c r="N27" s="71"/>
      <c r="O27" s="71"/>
      <c r="P27" s="71"/>
      <c r="Q27" s="71"/>
      <c r="R27" s="71"/>
      <c r="S27" s="71"/>
      <c r="T27" s="71"/>
      <c r="U27" s="71"/>
      <c r="V27" s="71"/>
      <c r="W27" s="71"/>
      <c r="X27" s="71"/>
      <c r="Y27" s="71"/>
      <c r="Z27" s="71"/>
      <c r="AA27" s="71"/>
      <c r="AB27" s="71"/>
    </row>
    <row r="28" spans="1:28" ht="15" customHeight="1" x14ac:dyDescent="0.25">
      <c r="A28" s="71"/>
      <c r="B28" s="27"/>
      <c r="C28" s="26" t="e">
        <f>'DIETA '!#REF!</f>
        <v>#REF!</v>
      </c>
      <c r="D28" s="25" t="e">
        <f>'DIETA '!#REF!</f>
        <v>#REF!</v>
      </c>
      <c r="E28" s="42"/>
      <c r="F28" s="32" t="e">
        <f>'DIETA '!#REF!</f>
        <v>#REF!</v>
      </c>
      <c r="G28" s="48" t="e">
        <f>'DIETA '!#REF!</f>
        <v>#REF!</v>
      </c>
      <c r="H28" s="42"/>
      <c r="I28" s="26" t="e">
        <f>'DIETA '!#REF!</f>
        <v>#REF!</v>
      </c>
      <c r="J28" s="25" t="e">
        <f>'DIETA '!#REF!</f>
        <v>#REF!</v>
      </c>
      <c r="K28" s="27"/>
      <c r="L28" s="72"/>
      <c r="M28" s="93"/>
      <c r="N28" s="71"/>
      <c r="O28" s="71"/>
      <c r="P28" s="71"/>
      <c r="Q28" s="71"/>
      <c r="R28" s="71"/>
      <c r="S28" s="71"/>
      <c r="T28" s="71"/>
      <c r="U28" s="71"/>
      <c r="V28" s="71"/>
      <c r="W28" s="71"/>
      <c r="X28" s="71"/>
      <c r="Y28" s="71"/>
      <c r="Z28" s="71"/>
      <c r="AA28" s="71"/>
      <c r="AB28" s="71"/>
    </row>
    <row r="29" spans="1:28" ht="15" customHeight="1" x14ac:dyDescent="0.25">
      <c r="A29" s="71"/>
      <c r="B29" s="27"/>
      <c r="C29" s="26" t="e">
        <f>'DIETA '!#REF!</f>
        <v>#REF!</v>
      </c>
      <c r="D29" s="25" t="e">
        <f>'DIETA '!#REF!</f>
        <v>#REF!</v>
      </c>
      <c r="E29" s="42"/>
      <c r="F29" s="32" t="e">
        <f>'DIETA '!#REF!</f>
        <v>#REF!</v>
      </c>
      <c r="G29" s="48" t="e">
        <f>'DIETA '!#REF!</f>
        <v>#REF!</v>
      </c>
      <c r="H29" s="42"/>
      <c r="I29" s="26" t="e">
        <f>'DIETA '!#REF!</f>
        <v>#REF!</v>
      </c>
      <c r="J29" s="25" t="e">
        <f>'DIETA '!#REF!</f>
        <v>#REF!</v>
      </c>
      <c r="K29" s="27"/>
      <c r="L29" s="72"/>
      <c r="M29" s="93"/>
      <c r="N29" s="71"/>
      <c r="O29" s="71"/>
      <c r="P29" s="71"/>
      <c r="Q29" s="71"/>
      <c r="R29" s="71"/>
      <c r="S29" s="71"/>
      <c r="T29" s="71"/>
      <c r="U29" s="71"/>
      <c r="V29" s="71"/>
      <c r="W29" s="71"/>
      <c r="X29" s="71"/>
      <c r="Y29" s="71"/>
      <c r="Z29" s="71"/>
      <c r="AA29" s="71"/>
      <c r="AB29" s="71"/>
    </row>
    <row r="30" spans="1:28" ht="3" customHeight="1" x14ac:dyDescent="0.25">
      <c r="A30" s="71"/>
      <c r="B30" s="27"/>
      <c r="C30" s="44"/>
      <c r="D30" s="44"/>
      <c r="E30" s="42"/>
      <c r="F30" s="44"/>
      <c r="G30" s="45"/>
      <c r="H30" s="42"/>
      <c r="I30" s="44"/>
      <c r="J30" s="44"/>
      <c r="K30" s="27"/>
      <c r="L30" s="95"/>
      <c r="M30" s="104"/>
      <c r="N30" s="71"/>
      <c r="O30" s="71"/>
      <c r="P30" s="71"/>
      <c r="Q30" s="71"/>
      <c r="R30" s="71"/>
      <c r="S30" s="71"/>
      <c r="T30" s="71"/>
      <c r="U30" s="71"/>
      <c r="V30" s="71"/>
      <c r="W30" s="71"/>
      <c r="X30" s="71"/>
      <c r="Y30" s="71"/>
      <c r="Z30" s="71"/>
      <c r="AA30" s="71"/>
      <c r="AB30" s="71"/>
    </row>
    <row r="31" spans="1:28" s="2" customFormat="1" ht="15" customHeight="1" x14ac:dyDescent="0.25">
      <c r="A31" s="71"/>
      <c r="C31" s="72"/>
      <c r="D31" s="72"/>
      <c r="E31" s="73"/>
      <c r="F31" s="74"/>
      <c r="G31" s="75"/>
      <c r="H31" s="76"/>
      <c r="I31" s="74"/>
      <c r="J31" s="74"/>
      <c r="K31" s="77"/>
      <c r="L31" s="78"/>
      <c r="M31" s="105"/>
      <c r="N31" s="77"/>
      <c r="O31" s="77"/>
      <c r="P31" s="77"/>
      <c r="Q31" s="71"/>
      <c r="R31" s="71"/>
      <c r="S31" s="71"/>
      <c r="T31" s="71"/>
      <c r="U31" s="71"/>
      <c r="V31" s="71"/>
      <c r="W31" s="71"/>
      <c r="X31" s="71"/>
      <c r="Y31" s="71"/>
      <c r="Z31" s="71"/>
      <c r="AA31" s="71"/>
      <c r="AB31" s="71"/>
    </row>
    <row r="32" spans="1:28" ht="3" customHeight="1" x14ac:dyDescent="0.25">
      <c r="A32" s="71"/>
      <c r="B32" s="71"/>
      <c r="C32" s="72"/>
      <c r="D32" s="72"/>
      <c r="E32" s="73"/>
      <c r="F32" s="74"/>
      <c r="G32" s="75"/>
      <c r="H32" s="76"/>
      <c r="I32" s="74"/>
      <c r="J32" s="74"/>
      <c r="K32" s="77"/>
      <c r="L32" s="78"/>
      <c r="M32" s="105"/>
      <c r="N32" s="77"/>
      <c r="O32" s="77"/>
      <c r="P32" s="77"/>
      <c r="Q32" s="71"/>
      <c r="R32" s="71"/>
      <c r="S32" s="71"/>
      <c r="T32" s="71"/>
      <c r="U32" s="71"/>
      <c r="V32" s="71"/>
      <c r="W32" s="71"/>
      <c r="X32" s="71"/>
      <c r="Y32" s="71"/>
      <c r="Z32" s="71"/>
      <c r="AA32" s="71"/>
      <c r="AB32" s="71"/>
    </row>
    <row r="33" spans="1:28" ht="15.95" customHeight="1" x14ac:dyDescent="0.25">
      <c r="A33" s="71"/>
      <c r="B33" s="71"/>
      <c r="C33" s="79"/>
      <c r="D33" s="80"/>
      <c r="E33" s="81"/>
      <c r="F33" s="82"/>
      <c r="G33" s="83"/>
      <c r="H33" s="84"/>
      <c r="I33" s="82"/>
      <c r="J33" s="85"/>
      <c r="K33" s="86"/>
      <c r="L33" s="82"/>
      <c r="M33" s="85"/>
      <c r="N33" s="77"/>
      <c r="O33" s="77"/>
      <c r="P33" s="77"/>
      <c r="Q33" s="71"/>
      <c r="R33" s="71"/>
      <c r="S33" s="71"/>
      <c r="T33" s="71"/>
      <c r="U33" s="71"/>
      <c r="V33" s="71"/>
      <c r="W33" s="71"/>
      <c r="X33" s="71"/>
      <c r="Y33" s="71"/>
      <c r="Z33" s="71"/>
      <c r="AA33" s="71"/>
      <c r="AB33" s="71"/>
    </row>
    <row r="34" spans="1:28" ht="3" customHeight="1" x14ac:dyDescent="0.25">
      <c r="A34" s="71"/>
      <c r="B34" s="71"/>
      <c r="C34" s="87"/>
      <c r="D34" s="87"/>
      <c r="E34" s="81"/>
      <c r="F34" s="87"/>
      <c r="G34" s="88"/>
      <c r="H34" s="81"/>
      <c r="I34" s="87"/>
      <c r="J34" s="87"/>
      <c r="K34" s="89"/>
      <c r="L34" s="90"/>
      <c r="M34" s="106"/>
      <c r="N34" s="71"/>
      <c r="O34" s="71"/>
      <c r="P34" s="71"/>
      <c r="Q34" s="71"/>
      <c r="R34" s="71"/>
      <c r="S34" s="71"/>
      <c r="T34" s="71"/>
      <c r="U34" s="71"/>
      <c r="V34" s="71"/>
      <c r="W34" s="71"/>
      <c r="X34" s="71"/>
      <c r="Y34" s="71"/>
      <c r="Z34" s="71"/>
      <c r="AA34" s="71"/>
      <c r="AB34" s="71"/>
    </row>
    <row r="35" spans="1:28" ht="15" customHeight="1" x14ac:dyDescent="0.25">
      <c r="A35" s="71"/>
      <c r="B35" s="71"/>
      <c r="C35" s="91"/>
      <c r="D35" s="92"/>
      <c r="E35" s="81"/>
      <c r="F35" s="91"/>
      <c r="G35" s="83"/>
      <c r="H35" s="81"/>
      <c r="I35" s="91"/>
      <c r="J35" s="92"/>
      <c r="K35" s="89"/>
      <c r="L35" s="91"/>
      <c r="M35" s="92"/>
      <c r="N35" s="71"/>
      <c r="O35" s="71"/>
      <c r="P35" s="71"/>
      <c r="Q35" s="71"/>
      <c r="R35" s="71"/>
      <c r="S35" s="71"/>
      <c r="T35" s="71"/>
      <c r="U35" s="71"/>
      <c r="V35" s="71"/>
      <c r="W35" s="71"/>
      <c r="X35" s="71"/>
      <c r="Y35" s="71"/>
      <c r="Z35" s="71"/>
      <c r="AA35" s="71"/>
      <c r="AB35" s="71"/>
    </row>
    <row r="36" spans="1:28" ht="15" customHeight="1" x14ac:dyDescent="0.25">
      <c r="A36" s="71"/>
      <c r="B36" s="71"/>
      <c r="C36" s="72"/>
      <c r="D36" s="93"/>
      <c r="E36" s="73"/>
      <c r="F36" s="72"/>
      <c r="G36" s="75"/>
      <c r="H36" s="73"/>
      <c r="I36" s="72"/>
      <c r="J36" s="93"/>
      <c r="K36" s="71"/>
      <c r="L36" s="72"/>
      <c r="M36" s="93"/>
      <c r="N36" s="71"/>
      <c r="O36" s="71"/>
      <c r="P36" s="71"/>
      <c r="Q36" s="71"/>
      <c r="R36" s="71"/>
      <c r="S36" s="71"/>
      <c r="T36" s="71"/>
      <c r="U36" s="71"/>
      <c r="V36" s="71"/>
      <c r="W36" s="71"/>
      <c r="X36" s="71"/>
      <c r="Y36" s="71"/>
      <c r="Z36" s="71"/>
      <c r="AA36" s="71"/>
      <c r="AB36" s="71"/>
    </row>
    <row r="37" spans="1:28" ht="15" customHeight="1" x14ac:dyDescent="0.25">
      <c r="A37" s="71"/>
      <c r="B37" s="71"/>
      <c r="C37" s="72"/>
      <c r="D37" s="93"/>
      <c r="E37" s="73"/>
      <c r="F37" s="72"/>
      <c r="G37" s="75"/>
      <c r="H37" s="73"/>
      <c r="I37" s="72"/>
      <c r="J37" s="93"/>
      <c r="K37" s="71"/>
      <c r="L37" s="72"/>
      <c r="M37" s="93"/>
      <c r="N37" s="71"/>
      <c r="O37" s="71"/>
      <c r="P37" s="71"/>
      <c r="Q37" s="71"/>
      <c r="R37" s="71"/>
      <c r="S37" s="71"/>
      <c r="T37" s="71"/>
      <c r="U37" s="71"/>
      <c r="V37" s="71"/>
      <c r="W37" s="71"/>
      <c r="X37" s="71"/>
      <c r="Y37" s="71"/>
      <c r="Z37" s="71"/>
      <c r="AA37" s="71"/>
      <c r="AB37" s="71"/>
    </row>
    <row r="38" spans="1:28" ht="15" customHeight="1" x14ac:dyDescent="0.25">
      <c r="A38" s="71"/>
      <c r="B38" s="71"/>
      <c r="C38" s="72"/>
      <c r="D38" s="93"/>
      <c r="E38" s="73"/>
      <c r="F38" s="72"/>
      <c r="G38" s="75"/>
      <c r="H38" s="73"/>
      <c r="I38" s="72"/>
      <c r="J38" s="93"/>
      <c r="K38" s="71"/>
      <c r="L38" s="72"/>
      <c r="M38" s="93"/>
      <c r="N38" s="71"/>
      <c r="O38" s="71"/>
      <c r="P38" s="71"/>
      <c r="Q38" s="71"/>
      <c r="R38" s="71"/>
      <c r="S38" s="71"/>
      <c r="T38" s="71"/>
      <c r="U38" s="71"/>
      <c r="V38" s="71"/>
      <c r="W38" s="71"/>
      <c r="X38" s="71"/>
      <c r="Y38" s="71"/>
      <c r="Z38" s="71"/>
      <c r="AA38" s="71"/>
      <c r="AB38" s="71"/>
    </row>
    <row r="39" spans="1:28" ht="15" customHeight="1" x14ac:dyDescent="0.25">
      <c r="A39" s="71"/>
      <c r="B39" s="71"/>
      <c r="C39" s="72"/>
      <c r="D39" s="93"/>
      <c r="E39" s="73"/>
      <c r="F39" s="72"/>
      <c r="G39" s="75"/>
      <c r="H39" s="73"/>
      <c r="I39" s="72"/>
      <c r="J39" s="93"/>
      <c r="K39" s="71"/>
      <c r="L39" s="72"/>
      <c r="M39" s="93"/>
      <c r="N39" s="71"/>
      <c r="O39" s="71"/>
      <c r="P39" s="71"/>
      <c r="Q39" s="71"/>
      <c r="R39" s="71"/>
      <c r="S39" s="71"/>
      <c r="T39" s="71"/>
      <c r="U39" s="71"/>
      <c r="V39" s="71"/>
      <c r="W39" s="71"/>
      <c r="X39" s="71"/>
      <c r="Y39" s="71"/>
      <c r="Z39" s="71"/>
      <c r="AA39" s="71"/>
      <c r="AB39" s="71"/>
    </row>
    <row r="40" spans="1:28" ht="15" customHeight="1" x14ac:dyDescent="0.25">
      <c r="A40" s="71"/>
      <c r="B40" s="71"/>
      <c r="C40" s="72"/>
      <c r="D40" s="93"/>
      <c r="E40" s="73"/>
      <c r="F40" s="72"/>
      <c r="G40" s="75"/>
      <c r="H40" s="73"/>
      <c r="I40" s="72"/>
      <c r="J40" s="93"/>
      <c r="K40" s="71"/>
      <c r="L40" s="72"/>
      <c r="M40" s="93"/>
      <c r="N40" s="71"/>
      <c r="O40" s="71"/>
      <c r="P40" s="71"/>
      <c r="Q40" s="71"/>
      <c r="R40" s="71"/>
      <c r="S40" s="71"/>
      <c r="T40" s="71"/>
      <c r="U40" s="71"/>
      <c r="V40" s="71"/>
      <c r="W40" s="71"/>
      <c r="X40" s="71"/>
      <c r="Y40" s="71"/>
      <c r="Z40" s="71"/>
      <c r="AA40" s="71"/>
      <c r="AB40" s="71"/>
    </row>
    <row r="41" spans="1:28" ht="15" customHeight="1" x14ac:dyDescent="0.25">
      <c r="A41" s="71"/>
      <c r="B41" s="71"/>
      <c r="C41" s="72"/>
      <c r="D41" s="93"/>
      <c r="E41" s="73"/>
      <c r="F41" s="72"/>
      <c r="G41" s="75"/>
      <c r="H41" s="73"/>
      <c r="I41" s="72"/>
      <c r="J41" s="93"/>
      <c r="K41" s="71"/>
      <c r="L41" s="72"/>
      <c r="M41" s="93"/>
      <c r="N41" s="71"/>
      <c r="O41" s="71"/>
      <c r="P41" s="71"/>
      <c r="Q41" s="71"/>
      <c r="R41" s="71"/>
      <c r="S41" s="71"/>
      <c r="T41" s="71"/>
      <c r="U41" s="71"/>
      <c r="V41" s="71"/>
      <c r="W41" s="71"/>
      <c r="X41" s="71"/>
      <c r="Y41" s="71"/>
      <c r="Z41" s="71"/>
      <c r="AA41" s="71"/>
      <c r="AB41" s="71"/>
    </row>
    <row r="42" spans="1:28" ht="15" customHeight="1" x14ac:dyDescent="0.25">
      <c r="A42" s="71"/>
      <c r="B42" s="71"/>
      <c r="C42" s="72"/>
      <c r="D42" s="93"/>
      <c r="E42" s="73"/>
      <c r="F42" s="72"/>
      <c r="G42" s="75"/>
      <c r="H42" s="73"/>
      <c r="I42" s="72"/>
      <c r="J42" s="93"/>
      <c r="K42" s="71"/>
      <c r="L42" s="72"/>
      <c r="M42" s="93"/>
      <c r="N42" s="71"/>
      <c r="O42" s="71"/>
      <c r="P42" s="71"/>
      <c r="Q42" s="71"/>
      <c r="R42" s="71"/>
      <c r="S42" s="71"/>
      <c r="T42" s="71"/>
      <c r="U42" s="71"/>
      <c r="V42" s="71"/>
      <c r="W42" s="71"/>
      <c r="X42" s="71"/>
      <c r="Y42" s="71"/>
      <c r="Z42" s="71"/>
      <c r="AA42" s="71"/>
      <c r="AB42" s="71"/>
    </row>
    <row r="43" spans="1:28" ht="3" customHeight="1" x14ac:dyDescent="0.25">
      <c r="A43" s="71"/>
      <c r="B43" s="71"/>
      <c r="C43" s="72"/>
      <c r="D43" s="72"/>
      <c r="E43" s="73"/>
      <c r="F43" s="72"/>
      <c r="G43" s="94"/>
      <c r="H43" s="73"/>
      <c r="I43" s="72"/>
      <c r="J43" s="72"/>
      <c r="K43" s="71"/>
      <c r="L43" s="95"/>
      <c r="M43" s="104"/>
      <c r="N43" s="71"/>
      <c r="O43" s="71"/>
      <c r="P43" s="71"/>
      <c r="Q43" s="71"/>
      <c r="R43" s="71"/>
      <c r="S43" s="71"/>
      <c r="T43" s="71"/>
      <c r="U43" s="71"/>
      <c r="V43" s="71"/>
      <c r="W43" s="71"/>
      <c r="X43" s="71"/>
      <c r="Y43" s="71"/>
      <c r="Z43" s="71"/>
      <c r="AA43" s="71"/>
      <c r="AB43" s="71"/>
    </row>
    <row r="44" spans="1:28" ht="15" customHeight="1" x14ac:dyDescent="0.25">
      <c r="A44" s="71"/>
      <c r="B44" s="71"/>
      <c r="C44" s="91"/>
      <c r="D44" s="92"/>
      <c r="E44" s="81"/>
      <c r="F44" s="91"/>
      <c r="G44" s="83"/>
      <c r="H44" s="81"/>
      <c r="I44" s="91"/>
      <c r="J44" s="92"/>
      <c r="K44" s="89"/>
      <c r="L44" s="91"/>
      <c r="M44" s="92"/>
      <c r="N44" s="71"/>
      <c r="O44" s="71"/>
      <c r="P44" s="71"/>
      <c r="Q44" s="71"/>
      <c r="R44" s="71"/>
      <c r="S44" s="71"/>
      <c r="T44" s="71"/>
      <c r="U44" s="71"/>
      <c r="V44" s="71"/>
      <c r="W44" s="71"/>
      <c r="X44" s="71"/>
      <c r="Y44" s="71"/>
      <c r="Z44" s="71"/>
      <c r="AA44" s="71"/>
      <c r="AB44" s="71"/>
    </row>
    <row r="45" spans="1:28" ht="15" customHeight="1" x14ac:dyDescent="0.25">
      <c r="A45" s="71"/>
      <c r="B45" s="71"/>
      <c r="C45" s="72"/>
      <c r="D45" s="72"/>
      <c r="E45" s="73"/>
      <c r="F45" s="72"/>
      <c r="G45" s="75"/>
      <c r="H45" s="73"/>
      <c r="I45" s="72"/>
      <c r="J45" s="93"/>
      <c r="K45" s="71"/>
      <c r="L45" s="72"/>
      <c r="M45" s="93"/>
      <c r="N45" s="71"/>
      <c r="O45" s="71"/>
      <c r="P45" s="71"/>
      <c r="Q45" s="71"/>
      <c r="R45" s="71"/>
      <c r="S45" s="71"/>
      <c r="T45" s="71"/>
      <c r="U45" s="71"/>
      <c r="V45" s="71"/>
      <c r="W45" s="71"/>
      <c r="X45" s="71"/>
      <c r="Y45" s="71"/>
      <c r="Z45" s="71"/>
      <c r="AA45" s="71"/>
      <c r="AB45" s="71"/>
    </row>
    <row r="46" spans="1:28" ht="15" customHeight="1" x14ac:dyDescent="0.25">
      <c r="A46" s="71"/>
      <c r="B46" s="71"/>
      <c r="C46" s="72"/>
      <c r="D46" s="72"/>
      <c r="E46" s="73"/>
      <c r="F46" s="72"/>
      <c r="G46" s="75"/>
      <c r="H46" s="73"/>
      <c r="I46" s="72"/>
      <c r="J46" s="93"/>
      <c r="K46" s="71"/>
      <c r="L46" s="72"/>
      <c r="M46" s="93"/>
      <c r="N46" s="71"/>
      <c r="O46" s="71"/>
      <c r="P46" s="71"/>
      <c r="Q46" s="71"/>
      <c r="R46" s="71"/>
      <c r="S46" s="71"/>
      <c r="T46" s="71"/>
      <c r="U46" s="71"/>
      <c r="V46" s="71"/>
      <c r="W46" s="71"/>
      <c r="X46" s="71"/>
      <c r="Y46" s="71"/>
      <c r="Z46" s="71"/>
      <c r="AA46" s="71"/>
      <c r="AB46" s="71"/>
    </row>
    <row r="47" spans="1:28" ht="15" customHeight="1" x14ac:dyDescent="0.25">
      <c r="A47" s="71"/>
      <c r="B47" s="71"/>
      <c r="C47" s="72"/>
      <c r="D47" s="72"/>
      <c r="E47" s="73"/>
      <c r="F47" s="72"/>
      <c r="G47" s="75"/>
      <c r="H47" s="73"/>
      <c r="I47" s="72"/>
      <c r="J47" s="93"/>
      <c r="K47" s="71"/>
      <c r="L47" s="72"/>
      <c r="M47" s="93"/>
      <c r="N47" s="71"/>
      <c r="O47" s="71"/>
      <c r="P47" s="71"/>
      <c r="Q47" s="71"/>
      <c r="R47" s="71"/>
      <c r="S47" s="71"/>
      <c r="T47" s="71"/>
      <c r="U47" s="71"/>
      <c r="V47" s="71"/>
      <c r="W47" s="71"/>
      <c r="X47" s="71"/>
      <c r="Y47" s="71"/>
      <c r="Z47" s="71"/>
      <c r="AA47" s="71"/>
      <c r="AB47" s="71"/>
    </row>
    <row r="48" spans="1:28" ht="15" customHeight="1" x14ac:dyDescent="0.25">
      <c r="A48" s="71"/>
      <c r="B48" s="71"/>
      <c r="C48" s="72"/>
      <c r="D48" s="72"/>
      <c r="E48" s="73"/>
      <c r="F48" s="72"/>
      <c r="G48" s="75"/>
      <c r="H48" s="73"/>
      <c r="I48" s="72"/>
      <c r="J48" s="93"/>
      <c r="K48" s="71"/>
      <c r="L48" s="72"/>
      <c r="M48" s="93"/>
      <c r="N48" s="71"/>
      <c r="O48" s="71"/>
      <c r="P48" s="71"/>
      <c r="Q48" s="71"/>
      <c r="R48" s="71"/>
      <c r="S48" s="71"/>
      <c r="T48" s="71"/>
      <c r="U48" s="71"/>
      <c r="V48" s="71"/>
      <c r="W48" s="71"/>
      <c r="X48" s="71"/>
      <c r="Y48" s="71"/>
      <c r="Z48" s="71"/>
      <c r="AA48" s="71"/>
      <c r="AB48" s="71"/>
    </row>
    <row r="49" spans="1:28" ht="15" customHeight="1" x14ac:dyDescent="0.25">
      <c r="A49" s="71"/>
      <c r="B49" s="71"/>
      <c r="C49" s="72"/>
      <c r="D49" s="72"/>
      <c r="E49" s="73"/>
      <c r="F49" s="72"/>
      <c r="G49" s="75"/>
      <c r="H49" s="73"/>
      <c r="I49" s="72"/>
      <c r="J49" s="93"/>
      <c r="K49" s="71"/>
      <c r="L49" s="72"/>
      <c r="M49" s="93"/>
      <c r="N49" s="71"/>
      <c r="O49" s="71"/>
      <c r="P49" s="71"/>
      <c r="Q49" s="71"/>
      <c r="R49" s="71"/>
      <c r="S49" s="71"/>
      <c r="T49" s="71"/>
      <c r="U49" s="71"/>
      <c r="V49" s="71"/>
      <c r="W49" s="71"/>
      <c r="X49" s="71"/>
      <c r="Y49" s="71"/>
      <c r="Z49" s="71"/>
      <c r="AA49" s="71"/>
      <c r="AB49" s="71"/>
    </row>
    <row r="50" spans="1:28" ht="15" customHeight="1" x14ac:dyDescent="0.25">
      <c r="A50" s="71"/>
      <c r="B50" s="71"/>
      <c r="C50" s="72"/>
      <c r="D50" s="72"/>
      <c r="E50" s="73"/>
      <c r="F50" s="72"/>
      <c r="G50" s="75"/>
      <c r="H50" s="73"/>
      <c r="I50" s="72"/>
      <c r="J50" s="93"/>
      <c r="K50" s="71"/>
      <c r="L50" s="72"/>
      <c r="M50" s="93"/>
      <c r="N50" s="71"/>
      <c r="O50" s="71"/>
      <c r="P50" s="71"/>
      <c r="Q50" s="71"/>
      <c r="R50" s="71"/>
      <c r="S50" s="71"/>
      <c r="T50" s="71"/>
      <c r="U50" s="71"/>
      <c r="V50" s="71"/>
      <c r="W50" s="71"/>
      <c r="X50" s="71"/>
      <c r="Y50" s="71"/>
      <c r="Z50" s="71"/>
      <c r="AA50" s="71"/>
      <c r="AB50" s="71"/>
    </row>
    <row r="51" spans="1:28" ht="15" customHeight="1" x14ac:dyDescent="0.25">
      <c r="A51" s="71"/>
      <c r="B51" s="71"/>
      <c r="C51" s="72"/>
      <c r="D51" s="72"/>
      <c r="E51" s="73"/>
      <c r="F51" s="72"/>
      <c r="G51" s="75"/>
      <c r="H51" s="73"/>
      <c r="I51" s="72"/>
      <c r="J51" s="93"/>
      <c r="K51" s="71"/>
      <c r="L51" s="72"/>
      <c r="M51" s="93"/>
      <c r="N51" s="71"/>
      <c r="O51" s="71"/>
      <c r="P51" s="71"/>
      <c r="Q51" s="71"/>
      <c r="R51" s="71"/>
      <c r="S51" s="71"/>
      <c r="T51" s="71"/>
      <c r="U51" s="71"/>
      <c r="V51" s="71"/>
      <c r="W51" s="71"/>
      <c r="X51" s="71"/>
      <c r="Y51" s="71"/>
      <c r="Z51" s="71"/>
      <c r="AA51" s="71"/>
      <c r="AB51" s="71"/>
    </row>
    <row r="52" spans="1:28" ht="3" customHeight="1" x14ac:dyDescent="0.25">
      <c r="A52" s="71"/>
      <c r="B52" s="71"/>
      <c r="C52" s="72"/>
      <c r="D52" s="72"/>
      <c r="E52" s="73"/>
      <c r="F52" s="72"/>
      <c r="G52" s="94"/>
      <c r="H52" s="73"/>
      <c r="I52" s="72"/>
      <c r="J52" s="72"/>
      <c r="K52" s="71"/>
      <c r="L52" s="95"/>
      <c r="M52" s="104"/>
      <c r="N52" s="71"/>
      <c r="O52" s="71"/>
      <c r="P52" s="71"/>
      <c r="Q52" s="71"/>
      <c r="R52" s="71"/>
      <c r="S52" s="71"/>
      <c r="T52" s="71"/>
      <c r="U52" s="71"/>
      <c r="V52" s="71"/>
      <c r="W52" s="71"/>
      <c r="X52" s="71"/>
      <c r="Y52" s="71"/>
      <c r="Z52" s="71"/>
      <c r="AA52" s="71"/>
      <c r="AB52" s="71"/>
    </row>
    <row r="53" spans="1:28" ht="15" customHeight="1" x14ac:dyDescent="0.25">
      <c r="A53" s="71"/>
      <c r="B53" s="71"/>
      <c r="C53" s="91"/>
      <c r="D53" s="92"/>
      <c r="E53" s="81"/>
      <c r="F53" s="91"/>
      <c r="G53" s="83"/>
      <c r="H53" s="81"/>
      <c r="I53" s="91"/>
      <c r="J53" s="92"/>
      <c r="K53" s="89"/>
      <c r="L53" s="91"/>
      <c r="M53" s="92"/>
      <c r="N53" s="71"/>
      <c r="O53" s="71"/>
      <c r="P53" s="71"/>
      <c r="Q53" s="71"/>
      <c r="R53" s="71"/>
      <c r="S53" s="71"/>
      <c r="T53" s="71"/>
      <c r="U53" s="71"/>
      <c r="V53" s="71"/>
      <c r="W53" s="71"/>
      <c r="X53" s="71"/>
      <c r="Y53" s="71"/>
      <c r="Z53" s="71"/>
      <c r="AA53" s="71"/>
      <c r="AB53" s="71"/>
    </row>
    <row r="54" spans="1:28" ht="15" customHeight="1" x14ac:dyDescent="0.25">
      <c r="A54" s="71"/>
      <c r="B54" s="71"/>
      <c r="C54" s="72"/>
      <c r="D54" s="93"/>
      <c r="E54" s="73"/>
      <c r="F54" s="72"/>
      <c r="G54" s="75"/>
      <c r="H54" s="73"/>
      <c r="I54" s="72"/>
      <c r="J54" s="93"/>
      <c r="K54" s="71"/>
      <c r="L54" s="72"/>
      <c r="M54" s="93"/>
      <c r="N54" s="71"/>
      <c r="O54" s="71"/>
      <c r="P54" s="71"/>
      <c r="Q54" s="71"/>
      <c r="R54" s="71"/>
      <c r="S54" s="71"/>
      <c r="T54" s="71"/>
      <c r="U54" s="71"/>
      <c r="V54" s="71"/>
      <c r="W54" s="71"/>
      <c r="X54" s="71"/>
      <c r="Y54" s="71"/>
      <c r="Z54" s="71"/>
      <c r="AA54" s="71"/>
      <c r="AB54" s="71"/>
    </row>
    <row r="55" spans="1:28" ht="15" customHeight="1" x14ac:dyDescent="0.25">
      <c r="A55" s="71"/>
      <c r="B55" s="71"/>
      <c r="C55" s="72"/>
      <c r="D55" s="93"/>
      <c r="E55" s="73"/>
      <c r="F55" s="72"/>
      <c r="G55" s="75"/>
      <c r="H55" s="73"/>
      <c r="I55" s="72"/>
      <c r="J55" s="93"/>
      <c r="K55" s="71"/>
      <c r="L55" s="72"/>
      <c r="M55" s="93"/>
      <c r="N55" s="71"/>
      <c r="O55" s="71"/>
      <c r="P55" s="71"/>
      <c r="Q55" s="71"/>
      <c r="R55" s="71"/>
      <c r="S55" s="71"/>
      <c r="T55" s="71"/>
      <c r="U55" s="71"/>
      <c r="V55" s="71"/>
      <c r="W55" s="71"/>
      <c r="X55" s="71"/>
      <c r="Y55" s="71"/>
      <c r="Z55" s="71"/>
      <c r="AA55" s="71"/>
      <c r="AB55" s="71"/>
    </row>
    <row r="56" spans="1:28" ht="15" customHeight="1" x14ac:dyDescent="0.25">
      <c r="A56" s="71"/>
      <c r="B56" s="71"/>
      <c r="C56" s="72"/>
      <c r="D56" s="93"/>
      <c r="E56" s="73"/>
      <c r="F56" s="72"/>
      <c r="G56" s="75"/>
      <c r="H56" s="73"/>
      <c r="I56" s="72"/>
      <c r="J56" s="93"/>
      <c r="K56" s="71"/>
      <c r="L56" s="72"/>
      <c r="M56" s="93"/>
      <c r="N56" s="71"/>
      <c r="O56" s="71"/>
      <c r="P56" s="71"/>
      <c r="Q56" s="71"/>
      <c r="R56" s="71"/>
      <c r="S56" s="71"/>
      <c r="T56" s="71"/>
      <c r="U56" s="71"/>
      <c r="V56" s="71"/>
      <c r="W56" s="71"/>
      <c r="X56" s="71"/>
      <c r="Y56" s="71"/>
      <c r="Z56" s="71"/>
      <c r="AA56" s="71"/>
      <c r="AB56" s="71"/>
    </row>
    <row r="57" spans="1:28" ht="15" customHeight="1" x14ac:dyDescent="0.25">
      <c r="A57" s="71"/>
      <c r="B57" s="71"/>
      <c r="C57" s="72"/>
      <c r="D57" s="93"/>
      <c r="E57" s="73"/>
      <c r="F57" s="72"/>
      <c r="G57" s="75"/>
      <c r="H57" s="73"/>
      <c r="I57" s="72"/>
      <c r="J57" s="93"/>
      <c r="K57" s="71"/>
      <c r="L57" s="72"/>
      <c r="M57" s="93"/>
      <c r="N57" s="71"/>
      <c r="O57" s="71"/>
      <c r="P57" s="71"/>
      <c r="Q57" s="71"/>
      <c r="R57" s="71"/>
      <c r="S57" s="71"/>
      <c r="T57" s="71"/>
      <c r="U57" s="71"/>
      <c r="V57" s="71"/>
      <c r="W57" s="71"/>
      <c r="X57" s="71"/>
      <c r="Y57" s="71"/>
      <c r="Z57" s="71"/>
      <c r="AA57" s="71"/>
      <c r="AB57" s="71"/>
    </row>
    <row r="58" spans="1:28" ht="15" customHeight="1" x14ac:dyDescent="0.25">
      <c r="A58" s="71"/>
      <c r="B58" s="71"/>
      <c r="C58" s="72"/>
      <c r="D58" s="93"/>
      <c r="E58" s="73"/>
      <c r="F58" s="72"/>
      <c r="G58" s="75"/>
      <c r="H58" s="73"/>
      <c r="I58" s="72"/>
      <c r="J58" s="93"/>
      <c r="K58" s="71"/>
      <c r="L58" s="72"/>
      <c r="M58" s="93"/>
      <c r="N58" s="71"/>
      <c r="O58" s="71"/>
      <c r="P58" s="71"/>
      <c r="Q58" s="71"/>
      <c r="R58" s="71"/>
      <c r="S58" s="71"/>
      <c r="T58" s="71"/>
      <c r="U58" s="71"/>
      <c r="V58" s="71"/>
      <c r="W58" s="71"/>
      <c r="X58" s="71"/>
      <c r="Y58" s="71"/>
      <c r="Z58" s="71"/>
      <c r="AA58" s="71"/>
      <c r="AB58" s="71"/>
    </row>
    <row r="59" spans="1:28" ht="15" customHeight="1" x14ac:dyDescent="0.25">
      <c r="A59" s="71"/>
      <c r="B59" s="71"/>
      <c r="C59" s="72"/>
      <c r="D59" s="93"/>
      <c r="E59" s="73"/>
      <c r="F59" s="72"/>
      <c r="G59" s="75"/>
      <c r="H59" s="73"/>
      <c r="I59" s="72"/>
      <c r="J59" s="93"/>
      <c r="K59" s="71"/>
      <c r="L59" s="72"/>
      <c r="M59" s="93"/>
      <c r="N59" s="71"/>
      <c r="O59" s="71"/>
      <c r="P59" s="71"/>
      <c r="Q59" s="71"/>
      <c r="R59" s="71"/>
      <c r="S59" s="71"/>
      <c r="T59" s="71"/>
      <c r="U59" s="71"/>
      <c r="V59" s="71"/>
      <c r="W59" s="71"/>
      <c r="X59" s="71"/>
      <c r="Y59" s="71"/>
      <c r="Z59" s="71"/>
      <c r="AA59" s="71"/>
      <c r="AB59" s="71"/>
    </row>
    <row r="60" spans="1:28" ht="15" customHeight="1" x14ac:dyDescent="0.25">
      <c r="A60" s="71"/>
      <c r="B60" s="71"/>
      <c r="C60" s="72"/>
      <c r="D60" s="93"/>
      <c r="E60" s="73"/>
      <c r="F60" s="72"/>
      <c r="G60" s="75"/>
      <c r="H60" s="73"/>
      <c r="I60" s="72"/>
      <c r="J60" s="93"/>
      <c r="K60" s="71"/>
      <c r="L60" s="72"/>
      <c r="M60" s="93"/>
      <c r="N60" s="71"/>
      <c r="O60" s="71"/>
      <c r="P60" s="71"/>
      <c r="Q60" s="71"/>
      <c r="R60" s="71"/>
      <c r="S60" s="71"/>
      <c r="T60" s="71"/>
      <c r="U60" s="71"/>
      <c r="V60" s="71"/>
      <c r="W60" s="71"/>
      <c r="X60" s="71"/>
      <c r="Y60" s="71"/>
      <c r="Z60" s="71"/>
      <c r="AA60" s="71"/>
      <c r="AB60" s="71"/>
    </row>
    <row r="61" spans="1:28" ht="3" customHeight="1" x14ac:dyDescent="0.25">
      <c r="A61" s="71"/>
      <c r="B61" s="71"/>
      <c r="C61" s="72"/>
      <c r="D61" s="72"/>
      <c r="E61" s="73"/>
      <c r="F61" s="72"/>
      <c r="G61" s="94"/>
      <c r="H61" s="73"/>
      <c r="I61" s="72"/>
      <c r="J61" s="72"/>
      <c r="K61" s="71"/>
      <c r="L61" s="95"/>
      <c r="M61" s="104"/>
      <c r="N61" s="71"/>
      <c r="O61" s="71"/>
      <c r="P61" s="71"/>
      <c r="Q61" s="71"/>
      <c r="R61" s="71"/>
      <c r="S61" s="71"/>
      <c r="T61" s="71"/>
      <c r="U61" s="71"/>
      <c r="V61" s="71"/>
      <c r="W61" s="71"/>
      <c r="X61" s="71"/>
      <c r="Y61" s="71"/>
      <c r="Z61" s="71"/>
      <c r="AA61" s="71"/>
      <c r="AB61" s="71"/>
    </row>
    <row r="62" spans="1:28" ht="15" customHeight="1" x14ac:dyDescent="0.25">
      <c r="A62" s="71"/>
      <c r="B62" s="71"/>
      <c r="C62" s="96"/>
      <c r="D62" s="97"/>
      <c r="E62" s="73"/>
      <c r="F62" s="72"/>
      <c r="G62" s="94"/>
      <c r="H62" s="73"/>
      <c r="I62" s="72"/>
      <c r="J62" s="93"/>
      <c r="K62" s="71"/>
      <c r="L62" s="72"/>
      <c r="M62" s="93"/>
      <c r="N62" s="71"/>
      <c r="O62" s="71"/>
      <c r="P62" s="71"/>
      <c r="Q62" s="71"/>
      <c r="R62" s="71"/>
      <c r="S62" s="71"/>
      <c r="T62" s="71"/>
      <c r="U62" s="71"/>
      <c r="V62" s="71"/>
      <c r="W62" s="71"/>
      <c r="X62" s="71"/>
      <c r="Y62" s="71"/>
      <c r="Z62" s="71"/>
      <c r="AA62" s="71"/>
      <c r="AB62" s="71"/>
    </row>
    <row r="63" spans="1:28" ht="15" customHeight="1" x14ac:dyDescent="0.25">
      <c r="A63" s="71"/>
      <c r="B63" s="71"/>
      <c r="C63" s="96"/>
      <c r="D63" s="97"/>
      <c r="E63" s="71"/>
      <c r="F63" s="95"/>
      <c r="G63" s="98"/>
      <c r="H63" s="71"/>
      <c r="I63" s="72"/>
      <c r="J63" s="93"/>
      <c r="K63" s="71"/>
      <c r="L63" s="72"/>
      <c r="M63" s="93"/>
      <c r="N63" s="71"/>
      <c r="O63" s="71"/>
      <c r="P63" s="71"/>
      <c r="Q63" s="71"/>
      <c r="R63" s="71"/>
      <c r="S63" s="71"/>
      <c r="T63" s="71"/>
      <c r="U63" s="71"/>
      <c r="V63" s="71"/>
      <c r="W63" s="71"/>
      <c r="X63" s="71"/>
      <c r="Y63" s="71"/>
      <c r="Z63" s="71"/>
      <c r="AA63" s="71"/>
      <c r="AB63" s="71"/>
    </row>
    <row r="64" spans="1:28" ht="14.1" customHeight="1" x14ac:dyDescent="0.25">
      <c r="A64" s="71"/>
      <c r="B64" s="71"/>
      <c r="C64" s="96"/>
      <c r="D64" s="97"/>
      <c r="E64" s="71"/>
      <c r="F64" s="95"/>
      <c r="G64" s="98"/>
      <c r="H64" s="71"/>
      <c r="I64" s="72"/>
      <c r="J64" s="93"/>
      <c r="K64" s="71"/>
      <c r="L64" s="72"/>
      <c r="M64" s="93"/>
      <c r="N64" s="71"/>
      <c r="O64" s="71"/>
      <c r="P64" s="71"/>
      <c r="Q64" s="71"/>
      <c r="R64" s="71"/>
      <c r="S64" s="71"/>
      <c r="T64" s="71"/>
      <c r="U64" s="71"/>
      <c r="V64" s="71"/>
      <c r="W64" s="71"/>
      <c r="X64" s="71"/>
      <c r="Y64" s="71"/>
      <c r="Z64" s="71"/>
      <c r="AA64" s="71"/>
      <c r="AB64" s="71"/>
    </row>
    <row r="65" spans="1:28" ht="14.1" customHeight="1" x14ac:dyDescent="0.25">
      <c r="A65" s="71"/>
      <c r="B65" s="71"/>
      <c r="C65" s="99"/>
      <c r="D65" s="100"/>
      <c r="E65" s="71"/>
      <c r="F65" s="95"/>
      <c r="G65" s="98"/>
      <c r="H65" s="71"/>
      <c r="I65" s="72"/>
      <c r="J65" s="93"/>
      <c r="K65" s="71"/>
      <c r="L65" s="72"/>
      <c r="M65" s="93"/>
      <c r="N65" s="71"/>
      <c r="O65" s="71"/>
      <c r="P65" s="71"/>
      <c r="Q65" s="71"/>
      <c r="R65" s="71"/>
      <c r="S65" s="71"/>
      <c r="T65" s="71"/>
      <c r="U65" s="71"/>
      <c r="V65" s="71"/>
      <c r="W65" s="71"/>
      <c r="X65" s="71"/>
      <c r="Y65" s="71"/>
      <c r="Z65" s="71"/>
      <c r="AA65" s="71"/>
      <c r="AB65" s="71"/>
    </row>
    <row r="66" spans="1:28" ht="14.1" customHeight="1" x14ac:dyDescent="0.25">
      <c r="C66" s="36"/>
      <c r="D66" s="37"/>
      <c r="I66" s="32"/>
      <c r="J66" s="31"/>
      <c r="L66" s="72"/>
      <c r="M66" s="93"/>
      <c r="N66" s="71"/>
      <c r="O66" s="71"/>
      <c r="P66" s="71"/>
      <c r="Q66" s="71"/>
      <c r="R66" s="71"/>
      <c r="S66" s="71"/>
      <c r="T66" s="71"/>
      <c r="U66" s="71"/>
      <c r="V66" s="71"/>
      <c r="W66" s="71"/>
      <c r="X66" s="71"/>
      <c r="Y66" s="71"/>
      <c r="Z66" s="71"/>
      <c r="AA66" s="71"/>
      <c r="AB66" s="71"/>
    </row>
    <row r="67" spans="1:28" ht="3" customHeight="1" x14ac:dyDescent="0.25">
      <c r="C67" s="29"/>
      <c r="D67" s="29"/>
      <c r="I67" s="29"/>
      <c r="J67" s="29"/>
      <c r="L67" s="95"/>
      <c r="M67" s="95"/>
      <c r="N67" s="71"/>
      <c r="O67" s="71"/>
      <c r="P67" s="71"/>
      <c r="Q67" s="71"/>
      <c r="R67" s="71"/>
      <c r="S67" s="71"/>
      <c r="T67" s="71"/>
      <c r="U67" s="71"/>
      <c r="V67" s="71"/>
      <c r="W67" s="71"/>
      <c r="X67" s="71"/>
      <c r="Y67" s="71"/>
      <c r="Z67" s="71"/>
      <c r="AA67" s="71"/>
      <c r="AB67" s="71"/>
    </row>
    <row r="68" spans="1:28" ht="14.1" customHeight="1" x14ac:dyDescent="0.25">
      <c r="C68" s="41"/>
      <c r="D68" s="35"/>
      <c r="I68" s="38"/>
      <c r="J68" s="39"/>
      <c r="L68" s="102"/>
      <c r="M68" s="93"/>
      <c r="N68" s="71"/>
      <c r="O68" s="71"/>
      <c r="P68" s="71"/>
      <c r="Q68" s="71"/>
      <c r="R68" s="71"/>
      <c r="S68" s="71"/>
      <c r="T68" s="71"/>
      <c r="U68" s="71"/>
      <c r="V68" s="71"/>
      <c r="W68" s="71"/>
      <c r="X68" s="71"/>
      <c r="Y68" s="71"/>
      <c r="Z68" s="71"/>
      <c r="AA68" s="71"/>
      <c r="AB68" s="71"/>
    </row>
    <row r="69" spans="1:28" ht="14.1" customHeight="1" x14ac:dyDescent="0.25">
      <c r="C69" s="32"/>
      <c r="D69" s="31"/>
      <c r="I69" s="32"/>
      <c r="J69" s="31"/>
      <c r="L69" s="72"/>
      <c r="M69" s="93"/>
      <c r="N69" s="71"/>
      <c r="O69" s="71"/>
      <c r="P69" s="71"/>
      <c r="Q69" s="71"/>
      <c r="R69" s="71"/>
      <c r="S69" s="71"/>
      <c r="T69" s="71"/>
      <c r="U69" s="71"/>
      <c r="V69" s="71"/>
      <c r="W69" s="71"/>
      <c r="X69" s="71"/>
      <c r="Y69" s="71"/>
      <c r="Z69" s="71"/>
      <c r="AA69" s="71"/>
      <c r="AB69" s="71"/>
    </row>
    <row r="70" spans="1:28" ht="14.1" customHeight="1" x14ac:dyDescent="0.25">
      <c r="C70" s="32"/>
      <c r="D70" s="31"/>
      <c r="I70" s="32"/>
      <c r="J70" s="31"/>
      <c r="L70" s="72"/>
      <c r="M70" s="93"/>
      <c r="N70" s="71"/>
      <c r="O70" s="71"/>
      <c r="P70" s="71"/>
      <c r="Q70" s="71"/>
      <c r="R70" s="71"/>
      <c r="S70" s="71"/>
      <c r="T70" s="71"/>
      <c r="U70" s="71"/>
      <c r="V70" s="71"/>
      <c r="W70" s="71"/>
      <c r="X70" s="71"/>
      <c r="Y70" s="71"/>
      <c r="Z70" s="71"/>
      <c r="AA70" s="71"/>
      <c r="AB70" s="71"/>
    </row>
    <row r="71" spans="1:28" ht="14.1" customHeight="1" x14ac:dyDescent="0.25">
      <c r="C71" s="32"/>
      <c r="D71" s="31"/>
      <c r="I71" s="32"/>
      <c r="J71" s="31"/>
      <c r="L71" s="72"/>
      <c r="M71" s="93"/>
      <c r="N71" s="71"/>
      <c r="O71" s="71"/>
      <c r="P71" s="71"/>
      <c r="Q71" s="71"/>
      <c r="R71" s="71"/>
      <c r="S71" s="71"/>
      <c r="T71" s="71"/>
      <c r="U71" s="71"/>
      <c r="V71" s="71"/>
      <c r="W71" s="71"/>
      <c r="X71" s="71"/>
      <c r="Y71" s="71"/>
      <c r="Z71" s="71"/>
      <c r="AA71" s="71"/>
      <c r="AB71" s="71"/>
    </row>
    <row r="72" spans="1:28" ht="14.1" customHeight="1" x14ac:dyDescent="0.25">
      <c r="C72" s="32"/>
      <c r="D72" s="31"/>
      <c r="I72" s="32"/>
      <c r="J72" s="31"/>
      <c r="L72" s="72"/>
      <c r="M72" s="93"/>
      <c r="N72" s="71"/>
      <c r="O72" s="71"/>
      <c r="P72" s="71"/>
      <c r="Q72" s="71"/>
      <c r="R72" s="71"/>
      <c r="S72" s="71"/>
      <c r="T72" s="71"/>
      <c r="U72" s="71"/>
      <c r="V72" s="71"/>
      <c r="W72" s="71"/>
      <c r="X72" s="71"/>
      <c r="Y72" s="71"/>
      <c r="Z72" s="71"/>
      <c r="AA72" s="71"/>
      <c r="AB72" s="71"/>
    </row>
    <row r="73" spans="1:28" ht="14.1" customHeight="1" x14ac:dyDescent="0.25">
      <c r="C73" s="32"/>
      <c r="D73" s="31"/>
      <c r="I73" s="32"/>
      <c r="J73" s="31"/>
      <c r="L73" s="72"/>
      <c r="M73" s="93"/>
      <c r="N73" s="71"/>
      <c r="O73" s="71"/>
      <c r="P73" s="71"/>
      <c r="Q73" s="71"/>
      <c r="R73" s="71"/>
      <c r="S73" s="71"/>
      <c r="T73" s="71"/>
      <c r="U73" s="71"/>
      <c r="V73" s="71"/>
      <c r="W73" s="71"/>
      <c r="X73" s="71"/>
      <c r="Y73" s="71"/>
      <c r="Z73" s="71"/>
      <c r="AA73" s="71"/>
      <c r="AB73" s="71"/>
    </row>
    <row r="74" spans="1:28" ht="14.1" customHeight="1" x14ac:dyDescent="0.25">
      <c r="C74" s="32"/>
      <c r="D74" s="31"/>
      <c r="I74" s="32"/>
      <c r="J74" s="31"/>
      <c r="L74" s="72"/>
      <c r="M74" s="93"/>
      <c r="N74" s="71"/>
      <c r="O74" s="71"/>
      <c r="P74" s="71"/>
      <c r="Q74" s="71"/>
      <c r="R74" s="71"/>
      <c r="S74" s="71"/>
      <c r="T74" s="71"/>
      <c r="U74" s="71"/>
      <c r="V74" s="71"/>
      <c r="W74" s="71"/>
      <c r="X74" s="71"/>
      <c r="Y74" s="71"/>
      <c r="Z74" s="71"/>
      <c r="AA74" s="71"/>
      <c r="AB74" s="71"/>
    </row>
    <row r="75" spans="1:28" ht="3" customHeight="1" x14ac:dyDescent="0.25">
      <c r="C75" s="29"/>
      <c r="D75" s="29"/>
      <c r="I75" s="29"/>
      <c r="J75" s="29"/>
      <c r="L75" s="95"/>
      <c r="M75" s="95"/>
      <c r="N75" s="71"/>
      <c r="O75" s="71"/>
      <c r="P75" s="71"/>
      <c r="Q75" s="71"/>
      <c r="R75" s="71"/>
      <c r="S75" s="71"/>
      <c r="T75" s="71"/>
      <c r="U75" s="71"/>
      <c r="V75" s="71"/>
      <c r="W75" s="71"/>
      <c r="X75" s="71"/>
      <c r="Y75" s="71"/>
      <c r="Z75" s="71"/>
      <c r="AA75" s="71"/>
      <c r="AB75" s="71"/>
    </row>
    <row r="76" spans="1:28" ht="14.1" customHeight="1" x14ac:dyDescent="0.25">
      <c r="C76" s="41"/>
      <c r="D76" s="35"/>
      <c r="I76" s="38"/>
      <c r="J76" s="39"/>
      <c r="L76" s="102"/>
      <c r="M76" s="93"/>
      <c r="N76" s="71"/>
      <c r="O76" s="71"/>
      <c r="P76" s="71"/>
      <c r="Q76" s="71"/>
      <c r="R76" s="71"/>
      <c r="S76" s="71"/>
      <c r="T76" s="71"/>
      <c r="U76" s="71"/>
      <c r="V76" s="71"/>
      <c r="W76" s="71"/>
      <c r="X76" s="71"/>
      <c r="Y76" s="71"/>
      <c r="Z76" s="71"/>
      <c r="AA76" s="71"/>
      <c r="AB76" s="71"/>
    </row>
    <row r="77" spans="1:28" ht="14.1" customHeight="1" x14ac:dyDescent="0.25">
      <c r="C77" s="32"/>
      <c r="D77" s="31"/>
      <c r="I77" s="32"/>
      <c r="J77" s="31"/>
      <c r="L77" s="72"/>
      <c r="M77" s="93"/>
      <c r="N77" s="71"/>
      <c r="O77" s="71"/>
      <c r="P77" s="71"/>
      <c r="Q77" s="71"/>
      <c r="R77" s="71"/>
      <c r="S77" s="71"/>
      <c r="T77" s="71"/>
      <c r="U77" s="71"/>
      <c r="V77" s="71"/>
      <c r="W77" s="71"/>
      <c r="X77" s="71"/>
      <c r="Y77" s="71"/>
      <c r="Z77" s="71"/>
      <c r="AA77" s="71"/>
      <c r="AB77" s="71"/>
    </row>
    <row r="78" spans="1:28" ht="14.1" customHeight="1" x14ac:dyDescent="0.25">
      <c r="C78" s="32"/>
      <c r="D78" s="31"/>
      <c r="I78" s="32"/>
      <c r="J78" s="31"/>
      <c r="L78" s="72"/>
      <c r="M78" s="93"/>
      <c r="N78" s="71"/>
      <c r="O78" s="71"/>
      <c r="P78" s="71"/>
      <c r="Q78" s="71"/>
      <c r="R78" s="71"/>
      <c r="S78" s="71"/>
      <c r="T78" s="71"/>
      <c r="U78" s="71"/>
      <c r="V78" s="71"/>
      <c r="W78" s="71"/>
      <c r="X78" s="71"/>
      <c r="Y78" s="71"/>
      <c r="Z78" s="71"/>
      <c r="AA78" s="71"/>
      <c r="AB78" s="71"/>
    </row>
    <row r="79" spans="1:28" ht="14.1" customHeight="1" x14ac:dyDescent="0.25">
      <c r="C79" s="32"/>
      <c r="D79" s="31"/>
      <c r="I79" s="32"/>
      <c r="J79" s="31"/>
      <c r="L79" s="72"/>
      <c r="M79" s="93"/>
      <c r="N79" s="71"/>
      <c r="O79" s="71"/>
      <c r="P79" s="71"/>
      <c r="Q79" s="71"/>
      <c r="R79" s="71"/>
      <c r="S79" s="71"/>
      <c r="T79" s="71"/>
      <c r="U79" s="71"/>
      <c r="V79" s="71"/>
      <c r="W79" s="71"/>
      <c r="X79" s="71"/>
      <c r="Y79" s="71"/>
      <c r="Z79" s="71"/>
      <c r="AA79" s="71"/>
      <c r="AB79" s="71"/>
    </row>
    <row r="80" spans="1:28" ht="14.1" customHeight="1" x14ac:dyDescent="0.25">
      <c r="C80" s="32"/>
      <c r="D80" s="31"/>
      <c r="I80" s="32"/>
      <c r="J80" s="31"/>
      <c r="L80" s="72"/>
      <c r="M80" s="93"/>
      <c r="N80" s="71"/>
      <c r="O80" s="71"/>
      <c r="P80" s="71"/>
      <c r="Q80" s="71"/>
      <c r="R80" s="71"/>
      <c r="S80" s="71"/>
      <c r="T80" s="71"/>
      <c r="U80" s="71"/>
      <c r="V80" s="71"/>
      <c r="W80" s="71"/>
      <c r="X80" s="71"/>
      <c r="Y80" s="71"/>
      <c r="Z80" s="71"/>
      <c r="AA80" s="71"/>
      <c r="AB80" s="71"/>
    </row>
    <row r="81" spans="3:28" ht="14.1" customHeight="1" x14ac:dyDescent="0.25">
      <c r="C81" s="32"/>
      <c r="D81" s="31"/>
      <c r="I81" s="32"/>
      <c r="J81" s="31"/>
      <c r="L81" s="72"/>
      <c r="M81" s="93"/>
      <c r="N81" s="71"/>
      <c r="O81" s="71"/>
      <c r="P81" s="71"/>
      <c r="Q81" s="71"/>
      <c r="R81" s="71"/>
      <c r="S81" s="71"/>
      <c r="T81" s="71"/>
      <c r="U81" s="71"/>
      <c r="V81" s="71"/>
      <c r="W81" s="71"/>
      <c r="X81" s="71"/>
      <c r="Y81" s="71"/>
      <c r="Z81" s="71"/>
      <c r="AA81" s="71"/>
      <c r="AB81" s="71"/>
    </row>
    <row r="82" spans="3:28" ht="14.1" customHeight="1" x14ac:dyDescent="0.25">
      <c r="C82" s="32"/>
      <c r="D82" s="31"/>
      <c r="I82" s="32"/>
      <c r="J82" s="31"/>
      <c r="L82" s="72"/>
      <c r="M82" s="93"/>
      <c r="N82" s="71"/>
      <c r="O82" s="71"/>
      <c r="P82" s="71"/>
      <c r="Q82" s="71"/>
      <c r="R82" s="71"/>
      <c r="S82" s="71"/>
      <c r="T82" s="71"/>
      <c r="U82" s="71"/>
      <c r="V82" s="71"/>
      <c r="W82" s="71"/>
      <c r="X82" s="71"/>
      <c r="Y82" s="71"/>
      <c r="Z82" s="71"/>
      <c r="AA82" s="71"/>
      <c r="AB82" s="71"/>
    </row>
    <row r="83" spans="3:28" ht="3" customHeight="1" x14ac:dyDescent="0.25">
      <c r="C83" s="29"/>
      <c r="D83" s="29"/>
      <c r="I83" s="29"/>
      <c r="J83" s="29"/>
      <c r="L83" s="95"/>
      <c r="M83" s="95"/>
      <c r="N83" s="71"/>
      <c r="O83" s="71"/>
      <c r="P83" s="71"/>
      <c r="Q83" s="71"/>
      <c r="R83" s="71"/>
      <c r="S83" s="71"/>
      <c r="T83" s="71"/>
      <c r="U83" s="71"/>
      <c r="V83" s="71"/>
      <c r="W83" s="71"/>
      <c r="X83" s="71"/>
      <c r="Y83" s="71"/>
      <c r="Z83" s="71"/>
      <c r="AA83" s="71"/>
      <c r="AB83" s="71"/>
    </row>
    <row r="84" spans="3:28" x14ac:dyDescent="0.25">
      <c r="C84" s="29"/>
      <c r="D84" s="40"/>
      <c r="I84" s="29"/>
      <c r="J84" s="40"/>
      <c r="L84" s="29"/>
      <c r="M84" s="40"/>
      <c r="O84" s="2"/>
      <c r="P84" s="2"/>
    </row>
    <row r="85" spans="3:28" x14ac:dyDescent="0.25">
      <c r="C85" s="29"/>
      <c r="D85" s="40"/>
      <c r="I85" s="29"/>
      <c r="J85" s="40"/>
      <c r="L85" s="29"/>
      <c r="M85" s="40"/>
      <c r="O85" s="2"/>
      <c r="P85" s="2"/>
    </row>
  </sheetData>
  <printOptions horizontalCentered="1"/>
  <pageMargins left="0.19685039370078741" right="0.19685039370078741" top="0.78740157480314965" bottom="0.78740157480314965" header="0.31496062992125984" footer="0.31496062992125984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G14"/>
  <sheetViews>
    <sheetView zoomScale="85" zoomScaleNormal="85" workbookViewId="0">
      <selection activeCell="E4" sqref="E4:G13"/>
    </sheetView>
  </sheetViews>
  <sheetFormatPr defaultRowHeight="14.25" x14ac:dyDescent="0.25"/>
  <cols>
    <col min="1" max="1" width="9.140625" style="108"/>
    <col min="2" max="2" width="3.7109375" style="108" bestFit="1" customWidth="1"/>
    <col min="3" max="3" width="22.85546875" style="108" customWidth="1"/>
    <col min="4" max="4" width="10.5703125" style="108" bestFit="1" customWidth="1"/>
    <col min="5" max="5" width="22" style="108" customWidth="1"/>
    <col min="6" max="7" width="21.5703125" style="108" customWidth="1"/>
    <col min="8" max="16384" width="9.140625" style="108"/>
  </cols>
  <sheetData>
    <row r="2" spans="2:7" ht="25.5" customHeight="1" x14ac:dyDescent="0.25">
      <c r="B2" s="316" t="s">
        <v>48</v>
      </c>
      <c r="C2" s="316" t="s">
        <v>49</v>
      </c>
      <c r="D2" s="316" t="s">
        <v>50</v>
      </c>
      <c r="E2" s="316" t="s">
        <v>51</v>
      </c>
      <c r="F2" s="316"/>
      <c r="G2" s="316"/>
    </row>
    <row r="3" spans="2:7" ht="15" x14ac:dyDescent="0.25">
      <c r="B3" s="316"/>
      <c r="C3" s="316"/>
      <c r="D3" s="316"/>
      <c r="E3" s="109" t="s">
        <v>52</v>
      </c>
      <c r="F3" s="109" t="s">
        <v>53</v>
      </c>
      <c r="G3" s="109" t="s">
        <v>54</v>
      </c>
    </row>
    <row r="4" spans="2:7" ht="20.100000000000001" customHeight="1" x14ac:dyDescent="0.25">
      <c r="B4" s="110">
        <v>1</v>
      </c>
      <c r="C4" s="110" t="s">
        <v>57</v>
      </c>
      <c r="D4" s="110" t="s">
        <v>55</v>
      </c>
      <c r="E4" s="110">
        <v>0.02</v>
      </c>
      <c r="F4" s="110">
        <v>8.5299999999999987E-2</v>
      </c>
      <c r="G4" s="110">
        <v>0.14660000000000001</v>
      </c>
    </row>
    <row r="5" spans="2:7" ht="20.100000000000001" customHeight="1" x14ac:dyDescent="0.25">
      <c r="B5" s="110">
        <v>2</v>
      </c>
      <c r="C5" s="110" t="s">
        <v>67</v>
      </c>
      <c r="D5" s="110" t="s">
        <v>55</v>
      </c>
      <c r="E5" s="110">
        <v>0.19070000000000001</v>
      </c>
      <c r="F5" s="110">
        <v>0</v>
      </c>
      <c r="G5" s="110">
        <v>7.4800000000000005E-2</v>
      </c>
    </row>
    <row r="6" spans="2:7" ht="20.100000000000001" customHeight="1" x14ac:dyDescent="0.25">
      <c r="B6" s="110">
        <v>3</v>
      </c>
      <c r="C6" s="110" t="s">
        <v>58</v>
      </c>
      <c r="D6" s="110" t="s">
        <v>55</v>
      </c>
      <c r="E6" s="110">
        <v>2.5000000000000001E-2</v>
      </c>
      <c r="F6" s="110">
        <v>0.28179999999999999</v>
      </c>
      <c r="G6" s="110">
        <v>2.3E-3</v>
      </c>
    </row>
    <row r="7" spans="2:7" ht="20.100000000000001" customHeight="1" x14ac:dyDescent="0.25">
      <c r="B7" s="110">
        <v>4</v>
      </c>
      <c r="C7" s="110" t="s">
        <v>59</v>
      </c>
      <c r="D7" s="110" t="s">
        <v>55</v>
      </c>
      <c r="E7" s="110">
        <v>1.3000000000000001E-2</v>
      </c>
      <c r="F7" s="110">
        <v>0.26</v>
      </c>
      <c r="G7" s="110">
        <v>1E-3</v>
      </c>
    </row>
    <row r="8" spans="2:7" ht="20.100000000000001" customHeight="1" x14ac:dyDescent="0.25">
      <c r="B8" s="110">
        <v>5</v>
      </c>
      <c r="C8" s="110" t="s">
        <v>60</v>
      </c>
      <c r="D8" s="110" t="s">
        <v>55</v>
      </c>
      <c r="E8" s="110">
        <v>2.4799999999999999E-2</v>
      </c>
      <c r="F8" s="110">
        <v>0.25900000000000001</v>
      </c>
      <c r="G8" s="110">
        <v>1.2999999999999999E-3</v>
      </c>
    </row>
    <row r="9" spans="2:7" ht="20.100000000000001" customHeight="1" x14ac:dyDescent="0.25">
      <c r="B9" s="110">
        <v>6</v>
      </c>
      <c r="C9" s="110" t="s">
        <v>61</v>
      </c>
      <c r="D9" s="110" t="s">
        <v>55</v>
      </c>
      <c r="E9" s="110">
        <v>2.3700000000000002E-2</v>
      </c>
      <c r="F9" s="110">
        <v>7.1399999999999991E-2</v>
      </c>
      <c r="G9" s="110">
        <v>4.0999999999999995E-3</v>
      </c>
    </row>
    <row r="10" spans="2:7" ht="20.100000000000001" customHeight="1" x14ac:dyDescent="0.25">
      <c r="B10" s="110">
        <v>7</v>
      </c>
      <c r="C10" s="110" t="s">
        <v>62</v>
      </c>
      <c r="D10" s="110" t="s">
        <v>55</v>
      </c>
      <c r="E10" s="110">
        <v>0.1</v>
      </c>
      <c r="F10" s="110">
        <v>0.6</v>
      </c>
      <c r="G10" s="110">
        <v>0.1</v>
      </c>
    </row>
    <row r="11" spans="2:7" ht="20.100000000000001" customHeight="1" x14ac:dyDescent="0.25">
      <c r="B11" s="110">
        <v>8</v>
      </c>
      <c r="C11" s="110" t="s">
        <v>63</v>
      </c>
      <c r="D11" s="110" t="s">
        <v>55</v>
      </c>
      <c r="E11" s="110">
        <v>5.04E-2</v>
      </c>
      <c r="F11" s="110">
        <v>0.1361</v>
      </c>
      <c r="G11" s="110">
        <v>8.5000000000000006E-3</v>
      </c>
    </row>
    <row r="12" spans="2:7" ht="20.100000000000001" customHeight="1" x14ac:dyDescent="0.25">
      <c r="B12" s="110">
        <v>9</v>
      </c>
      <c r="C12" s="110" t="s">
        <v>64</v>
      </c>
      <c r="D12" s="110" t="s">
        <v>55</v>
      </c>
      <c r="E12" s="110">
        <v>0.23</v>
      </c>
      <c r="F12" s="110">
        <v>0</v>
      </c>
      <c r="G12" s="110">
        <v>0.01</v>
      </c>
    </row>
    <row r="13" spans="2:7" ht="20.100000000000001" customHeight="1" x14ac:dyDescent="0.25">
      <c r="B13" s="110">
        <v>10</v>
      </c>
      <c r="C13" s="110" t="s">
        <v>65</v>
      </c>
      <c r="D13" s="110" t="s">
        <v>55</v>
      </c>
      <c r="E13" s="110">
        <v>0</v>
      </c>
      <c r="F13" s="110">
        <v>0</v>
      </c>
      <c r="G13" s="110">
        <v>0.99480000000000002</v>
      </c>
    </row>
    <row r="14" spans="2:7" ht="20.100000000000001" customHeight="1" x14ac:dyDescent="0.25">
      <c r="B14" s="110">
        <v>11</v>
      </c>
      <c r="C14" s="110" t="s">
        <v>66</v>
      </c>
      <c r="D14" s="110" t="s">
        <v>56</v>
      </c>
      <c r="E14" s="110">
        <v>5.76</v>
      </c>
      <c r="F14" s="110">
        <v>0.5</v>
      </c>
      <c r="G14" s="110">
        <v>5.18</v>
      </c>
    </row>
  </sheetData>
  <sortState ref="B4:G14">
    <sortCondition ref="C4:C14"/>
  </sortState>
  <mergeCells count="4">
    <mergeCell ref="E2:G2"/>
    <mergeCell ref="D2:D3"/>
    <mergeCell ref="C2:C3"/>
    <mergeCell ref="B2:B3"/>
  </mergeCells>
  <pageMargins left="0.511811024" right="0.511811024" top="0.78740157499999996" bottom="0.78740157499999996" header="0.31496062000000002" footer="0.31496062000000002"/>
  <pageSetup paperSize="9" scale="9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4</vt:i4>
      </vt:variant>
      <vt:variant>
        <vt:lpstr>Intervalos nomeados</vt:lpstr>
      </vt:variant>
      <vt:variant>
        <vt:i4>5</vt:i4>
      </vt:variant>
    </vt:vector>
  </HeadingPairs>
  <TitlesOfParts>
    <vt:vector size="9" baseType="lpstr">
      <vt:lpstr>TMB</vt:lpstr>
      <vt:lpstr>DIETA </vt:lpstr>
      <vt:lpstr>IMPRIMIR</vt:lpstr>
      <vt:lpstr>Lista_Alimentos</vt:lpstr>
      <vt:lpstr>ALIMENTOS</vt:lpstr>
      <vt:lpstr>'DIETA '!Area_de_impressao</vt:lpstr>
      <vt:lpstr>IMPRIMIR!Area_de_impressao</vt:lpstr>
      <vt:lpstr>Lista_Alimentos!Area_de_impressao</vt:lpstr>
      <vt:lpstr>TMB!Area_de_impressao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Junior</dc:creator>
  <cp:lastModifiedBy>Marcio Junior</cp:lastModifiedBy>
  <cp:lastPrinted>2017-07-03T21:12:22Z</cp:lastPrinted>
  <dcterms:created xsi:type="dcterms:W3CDTF">2009-06-17T22:59:24Z</dcterms:created>
  <dcterms:modified xsi:type="dcterms:W3CDTF">2017-07-04T21:19:39Z</dcterms:modified>
</cp:coreProperties>
</file>