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ndrey\Downloads\"/>
    </mc:Choice>
  </mc:AlternateContent>
  <bookViews>
    <workbookView xWindow="0" yWindow="0" windowWidth="20490" windowHeight="7755" activeTab="1"/>
  </bookViews>
  <sheets>
    <sheet name="DADOS" sheetId="4" r:id="rId1"/>
    <sheet name="DIETA" sheetId="3" r:id="rId2"/>
    <sheet name="PROGRESSO" sheetId="5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1" i="3" l="1"/>
  <c r="E51" i="3"/>
  <c r="D51" i="3"/>
  <c r="D53" i="3"/>
  <c r="E53" i="3"/>
  <c r="F53" i="3"/>
  <c r="F52" i="3"/>
  <c r="D52" i="3"/>
  <c r="E52" i="3"/>
  <c r="P31" i="4"/>
  <c r="P32" i="4"/>
  <c r="P33" i="4"/>
  <c r="P30" i="4"/>
  <c r="Q32" i="4" s="1"/>
  <c r="Q31" i="4"/>
  <c r="Q30" i="4"/>
  <c r="G33" i="4"/>
  <c r="G30" i="4"/>
  <c r="G31" i="4"/>
  <c r="G32" i="4"/>
  <c r="H20" i="4"/>
  <c r="E20" i="4"/>
  <c r="H18" i="4"/>
  <c r="E16" i="4"/>
  <c r="H16" i="4" s="1"/>
  <c r="E6" i="4"/>
  <c r="E10" i="4" s="1"/>
  <c r="E18" i="4" s="1"/>
  <c r="H32" i="4" l="1"/>
  <c r="H30" i="4"/>
  <c r="H31" i="4"/>
  <c r="Z37" i="3"/>
  <c r="Y37" i="3"/>
  <c r="X37" i="3"/>
  <c r="V37" i="3"/>
  <c r="U37" i="3"/>
  <c r="T37" i="3"/>
  <c r="R37" i="3"/>
  <c r="Q37" i="3"/>
  <c r="P37" i="3"/>
  <c r="N37" i="3"/>
  <c r="M37" i="3"/>
  <c r="L37" i="3"/>
  <c r="J37" i="3"/>
  <c r="I37" i="3"/>
  <c r="H37" i="3"/>
  <c r="F37" i="3"/>
  <c r="E37" i="3"/>
  <c r="D37" i="3"/>
  <c r="Z46" i="3"/>
  <c r="Y46" i="3"/>
  <c r="X46" i="3"/>
  <c r="V46" i="3"/>
  <c r="U46" i="3"/>
  <c r="T46" i="3"/>
  <c r="R46" i="3"/>
  <c r="Q46" i="3"/>
  <c r="P46" i="3"/>
  <c r="N46" i="3"/>
  <c r="M46" i="3"/>
  <c r="L46" i="3"/>
  <c r="J46" i="3"/>
  <c r="I46" i="3"/>
  <c r="H46" i="3"/>
  <c r="F46" i="3"/>
  <c r="E46" i="3"/>
  <c r="D46" i="3"/>
  <c r="Z28" i="3"/>
  <c r="Y28" i="3"/>
  <c r="X28" i="3"/>
  <c r="V28" i="3"/>
  <c r="U28" i="3"/>
  <c r="T28" i="3"/>
  <c r="R28" i="3"/>
  <c r="Q28" i="3"/>
  <c r="P28" i="3"/>
  <c r="N28" i="3"/>
  <c r="M28" i="3"/>
  <c r="L28" i="3"/>
  <c r="J28" i="3"/>
  <c r="I28" i="3"/>
  <c r="H28" i="3"/>
  <c r="F28" i="3"/>
  <c r="E28" i="3"/>
  <c r="D28" i="3"/>
  <c r="Z19" i="3"/>
  <c r="Y19" i="3"/>
  <c r="X19" i="3"/>
  <c r="V19" i="3"/>
  <c r="U19" i="3"/>
  <c r="T19" i="3"/>
  <c r="R19" i="3"/>
  <c r="Q19" i="3"/>
  <c r="P19" i="3"/>
  <c r="N19" i="3"/>
  <c r="M19" i="3"/>
  <c r="L19" i="3"/>
  <c r="J19" i="3"/>
  <c r="I19" i="3"/>
  <c r="H19" i="3"/>
  <c r="F19" i="3"/>
  <c r="E19" i="3"/>
  <c r="D19" i="3"/>
  <c r="Z10" i="3"/>
  <c r="Y10" i="3"/>
  <c r="X10" i="3"/>
  <c r="V10" i="3"/>
  <c r="F50" i="3" s="1"/>
  <c r="U10" i="3"/>
  <c r="T10" i="3"/>
  <c r="R10" i="3"/>
  <c r="Q10" i="3"/>
  <c r="P10" i="3"/>
  <c r="N10" i="3"/>
  <c r="M10" i="3"/>
  <c r="L10" i="3"/>
  <c r="J10" i="3"/>
  <c r="I10" i="3"/>
  <c r="H10" i="3"/>
  <c r="E10" i="3"/>
  <c r="F10" i="3"/>
  <c r="D10" i="3"/>
  <c r="D50" i="3" l="1"/>
  <c r="E50" i="3"/>
  <c r="H50" i="3"/>
  <c r="J50" i="3"/>
  <c r="L50" i="3"/>
  <c r="N50" i="3"/>
  <c r="T50" i="3"/>
  <c r="V50" i="3"/>
  <c r="P50" i="3"/>
  <c r="R50" i="3"/>
  <c r="I50" i="3"/>
  <c r="M50" i="3"/>
  <c r="U50" i="3"/>
  <c r="Q50" i="3"/>
  <c r="T51" i="3" l="1"/>
  <c r="N51" i="3"/>
  <c r="Q51" i="3"/>
  <c r="R51" i="3"/>
  <c r="J51" i="3"/>
  <c r="H51" i="3"/>
  <c r="I51" i="3"/>
  <c r="U51" i="3"/>
  <c r="V51" i="3"/>
  <c r="Y50" i="3"/>
  <c r="P51" i="3"/>
  <c r="M51" i="3"/>
  <c r="Z50" i="3"/>
  <c r="L51" i="3"/>
  <c r="X51" i="3" s="1"/>
  <c r="X50" i="3"/>
  <c r="Z51" i="3" l="1"/>
  <c r="Y51" i="3"/>
</calcChain>
</file>

<file path=xl/sharedStrings.xml><?xml version="1.0" encoding="utf-8"?>
<sst xmlns="http://schemas.openxmlformats.org/spreadsheetml/2006/main" count="312" uniqueCount="78">
  <si>
    <t>SEGUNDA</t>
  </si>
  <si>
    <t>TERÇA</t>
  </si>
  <si>
    <t>QUARTA</t>
  </si>
  <si>
    <t>QUINTA</t>
  </si>
  <si>
    <t>SEXTA</t>
  </si>
  <si>
    <t>-</t>
  </si>
  <si>
    <t>G</t>
  </si>
  <si>
    <t>C</t>
  </si>
  <si>
    <t>P</t>
  </si>
  <si>
    <t>Itens</t>
  </si>
  <si>
    <t xml:space="preserve">CAFÉ DA MANHÃ – 6:00 </t>
  </si>
  <si>
    <t xml:space="preserve">LANCHE DA MANHÃ – 9:00 </t>
  </si>
  <si>
    <t xml:space="preserve">ALMOÇO – 12:00 </t>
  </si>
  <si>
    <t xml:space="preserve">LANCHE DA TARDE – 15:00 </t>
  </si>
  <si>
    <t xml:space="preserve">JANTA – 18:00 </t>
  </si>
  <si>
    <t xml:space="preserve">CEIA – 21:00 </t>
  </si>
  <si>
    <t>3x Castanha do Pará</t>
  </si>
  <si>
    <t>01x Banana</t>
  </si>
  <si>
    <t>01x Maçã</t>
  </si>
  <si>
    <t>Frango Grelhado</t>
  </si>
  <si>
    <t>01x Ovo Cozido</t>
  </si>
  <si>
    <t>100g Batata Doce</t>
  </si>
  <si>
    <t>Proteina Isol. de Soja</t>
  </si>
  <si>
    <t>Farelo de Aveia</t>
  </si>
  <si>
    <t>Iogurte desnatado</t>
  </si>
  <si>
    <t>02x Pão Integral</t>
  </si>
  <si>
    <t>Requeijão Light</t>
  </si>
  <si>
    <t>Café ou Chá s/ açucar</t>
  </si>
  <si>
    <t>TOTAIS</t>
  </si>
  <si>
    <t>K</t>
  </si>
  <si>
    <t>150g Arroz Integral</t>
  </si>
  <si>
    <t>MÉDIA SEMANAL</t>
  </si>
  <si>
    <t>A - SEGUNDA</t>
  </si>
  <si>
    <t>A - QUARTA</t>
  </si>
  <si>
    <t>01x Queijo Branco</t>
  </si>
  <si>
    <t>03x Castanha do Pará</t>
  </si>
  <si>
    <t>Chá Gengibre c/ Canela</t>
  </si>
  <si>
    <t>A - SEXTA</t>
  </si>
  <si>
    <t>100g Carne Moída</t>
  </si>
  <si>
    <t>01x Cl Ervilhas</t>
  </si>
  <si>
    <t>B - TERÇA</t>
  </si>
  <si>
    <t>C - QUINTA</t>
  </si>
  <si>
    <t>140g Macarrão Integral</t>
  </si>
  <si>
    <t>02x CL Molho Branco</t>
  </si>
  <si>
    <t>03x Castanha de Caju</t>
  </si>
  <si>
    <t>Taxa Metabólica Basal (TMB)</t>
  </si>
  <si>
    <r>
      <t>ENDOMORFOS</t>
    </r>
    <r>
      <rPr>
        <sz val="10"/>
        <color rgb="FF000000"/>
        <rFont val="Arial"/>
        <family val="2"/>
      </rPr>
      <t> – Multiplique seu peso atual por 29</t>
    </r>
  </si>
  <si>
    <t>Peso Atual:</t>
  </si>
  <si>
    <t>Peso Mult.:</t>
  </si>
  <si>
    <r>
      <t>Definição muscular (</t>
    </r>
    <r>
      <rPr>
        <i/>
        <sz val="10"/>
        <color rgb="FF000000"/>
        <rFont val="Arial"/>
        <family val="2"/>
      </rPr>
      <t>cutting</t>
    </r>
    <r>
      <rPr>
        <sz val="10"/>
        <color rgb="FF000000"/>
        <rFont val="Arial"/>
        <family val="2"/>
      </rPr>
      <t>) – multiplique sua TMB por 0,85</t>
    </r>
  </si>
  <si>
    <t>Resultado:</t>
  </si>
  <si>
    <t>DEFININDO A QUANTIDADE DE MACRONUTRIENTES DE SUA DIETA</t>
  </si>
  <si>
    <t>Proteínas:</t>
  </si>
  <si>
    <r>
      <t>Gorduras</t>
    </r>
    <r>
      <rPr>
        <sz val="10"/>
        <color rgb="FF000000"/>
        <rFont val="Arial"/>
        <family val="2"/>
      </rPr>
      <t>: 20% do total de calorias que você encontrou no item 2.</t>
    </r>
  </si>
  <si>
    <r>
      <t xml:space="preserve">Proteínas: </t>
    </r>
    <r>
      <rPr>
        <sz val="10"/>
        <color rgb="FF000000"/>
        <rFont val="Arial"/>
        <family val="2"/>
      </rPr>
      <t>Definição Muscular: 3g/Kg de proteína</t>
    </r>
  </si>
  <si>
    <r>
      <rPr>
        <b/>
        <sz val="11"/>
        <color theme="1"/>
        <rFont val="Calibri"/>
        <family val="2"/>
        <scheme val="minor"/>
      </rPr>
      <t xml:space="preserve">Carboidratos: </t>
    </r>
    <r>
      <rPr>
        <sz val="11"/>
        <color theme="1"/>
        <rFont val="Calibri"/>
        <family val="2"/>
        <scheme val="minor"/>
      </rPr>
      <t>Coloque o restante das calorias que sobraram para os carboidratos.</t>
    </r>
  </si>
  <si>
    <t>g</t>
  </si>
  <si>
    <t>Para lembrar:</t>
  </si>
  <si>
    <t>1g de Proteína = 4 calorias</t>
  </si>
  <si>
    <t>1g de carboidratos = 4 calorias</t>
  </si>
  <si>
    <t>1g de gordura = 9 calorias (independente se a fonte é saudável ou não)</t>
  </si>
  <si>
    <t>AJUSTANDO SUAS CALORIAS NO DECORRER DA DIETA</t>
  </si>
  <si>
    <t>Objetivo de Definição Muscular:</t>
  </si>
  <si>
    <t>Procure perder de 0,5 a 1Kg/semana (mais do que isso é massa muscular). Se não estiver reduzindo o peso diminua em 10% sua quantidade calórica, se estiver perdendo mais do que isso, deixe seu déficit calórico em apenas 10%.</t>
  </si>
  <si>
    <t>g de gordura</t>
  </si>
  <si>
    <t>cal de proteína</t>
  </si>
  <si>
    <t>g de carboidratos</t>
  </si>
  <si>
    <t xml:space="preserve">Carboidratos: </t>
  </si>
  <si>
    <t>Gorduras:</t>
  </si>
  <si>
    <t>http://endomorfo.com.br/como-montar-sua-propria-dieta-de-acordo-com-seu-tipo-fisico/</t>
  </si>
  <si>
    <t>Calorias:</t>
  </si>
  <si>
    <t>DIA - Resumo da dieta:</t>
  </si>
  <si>
    <t>SEMANA - Resumo da dieta:</t>
  </si>
  <si>
    <t>META</t>
  </si>
  <si>
    <t>2x cl Proteina Isol. de Soja</t>
  </si>
  <si>
    <t>1 cl Farelo de Aveia</t>
  </si>
  <si>
    <t>1x Lipo 6 - Termogênico</t>
  </si>
  <si>
    <t>Omelete com Queijo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</si>
</sst>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b/>
      <sz val="12"/>
      <color rgb="FF000000"/>
      <name val="Arial"/>
      <family val="2"/>
    </font>
    <font>
      <i/>
      <sz val="10"/>
      <color rgb="FF000000"/>
      <name val="Arial"/>
      <family val="2"/>
    </font>
    <font>
      <b/>
      <sz val="10"/>
      <color rgb="FFFF0000"/>
      <name val="Arial"/>
      <family val="2"/>
    </font>
    <font>
      <b/>
      <sz val="10"/>
      <color rgb="FF3366FF"/>
      <name val="Arial"/>
      <family val="2"/>
    </font>
    <font>
      <b/>
      <sz val="1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47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0" xfId="0" applyFont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left" vertical="center"/>
    </xf>
    <xf numFmtId="0" fontId="0" fillId="0" borderId="0" xfId="0" applyFont="1" applyAlignment="1">
      <alignment vertical="center"/>
    </xf>
    <xf numFmtId="0" fontId="0" fillId="0" borderId="1" xfId="0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9" fontId="1" fillId="0" borderId="1" xfId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textRotation="90"/>
    </xf>
    <xf numFmtId="0" fontId="1" fillId="2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 textRotation="90"/>
    </xf>
    <xf numFmtId="0" fontId="3" fillId="3" borderId="3" xfId="0" applyFont="1" applyFill="1" applyBorder="1" applyAlignment="1">
      <alignment horizontal="center" vertical="center" textRotation="90"/>
    </xf>
    <xf numFmtId="0" fontId="3" fillId="3" borderId="4" xfId="0" applyFont="1" applyFill="1" applyBorder="1" applyAlignment="1">
      <alignment horizontal="center" vertical="center" textRotation="90"/>
    </xf>
    <xf numFmtId="0" fontId="0" fillId="0" borderId="0" xfId="0" applyAlignment="1">
      <alignment vertical="center"/>
    </xf>
    <xf numFmtId="0" fontId="0" fillId="4" borderId="0" xfId="0" applyFill="1" applyAlignment="1">
      <alignment vertical="center"/>
    </xf>
    <xf numFmtId="0" fontId="6" fillId="4" borderId="0" xfId="0" applyFont="1" applyFill="1" applyAlignment="1">
      <alignment vertical="center"/>
    </xf>
    <xf numFmtId="0" fontId="8" fillId="5" borderId="0" xfId="0" applyFont="1" applyFill="1" applyAlignment="1">
      <alignment vertical="center"/>
    </xf>
    <xf numFmtId="0" fontId="0" fillId="5" borderId="0" xfId="0" applyFill="1" applyAlignment="1">
      <alignment vertical="center"/>
    </xf>
    <xf numFmtId="0" fontId="6" fillId="4" borderId="0" xfId="0" applyFont="1" applyFill="1"/>
    <xf numFmtId="0" fontId="0" fillId="0" borderId="0" xfId="0" applyFill="1" applyAlignment="1">
      <alignment vertical="center"/>
    </xf>
    <xf numFmtId="0" fontId="10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1" fontId="0" fillId="0" borderId="0" xfId="0" applyNumberFormat="1" applyAlignment="1">
      <alignment vertical="center"/>
    </xf>
    <xf numFmtId="0" fontId="7" fillId="0" borderId="0" xfId="0" applyFont="1" applyAlignment="1">
      <alignment vertical="center"/>
    </xf>
    <xf numFmtId="0" fontId="11" fillId="0" borderId="0" xfId="0" applyFont="1" applyAlignment="1">
      <alignment horizontal="center" vertical="center" wrapText="1"/>
    </xf>
    <xf numFmtId="0" fontId="12" fillId="5" borderId="0" xfId="0" applyFont="1" applyFill="1" applyAlignment="1">
      <alignment horizontal="center" vertical="center" wrapText="1"/>
    </xf>
    <xf numFmtId="0" fontId="12" fillId="5" borderId="0" xfId="0" applyFont="1" applyFill="1" applyAlignment="1">
      <alignment horizontal="left" vertical="center" wrapText="1"/>
    </xf>
    <xf numFmtId="0" fontId="12" fillId="5" borderId="0" xfId="0" applyFont="1" applyFill="1" applyAlignment="1">
      <alignment vertical="center" wrapText="1"/>
    </xf>
    <xf numFmtId="1" fontId="12" fillId="5" borderId="0" xfId="0" applyNumberFormat="1" applyFont="1" applyFill="1" applyAlignment="1">
      <alignment vertical="center" wrapText="1"/>
    </xf>
    <xf numFmtId="9" fontId="12" fillId="5" borderId="0" xfId="1" applyFont="1" applyFill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/>
    </xf>
    <xf numFmtId="9" fontId="1" fillId="7" borderId="1" xfId="1" applyFont="1" applyFill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5" fillId="8" borderId="1" xfId="0" applyFont="1" applyFill="1" applyBorder="1" applyAlignment="1">
      <alignment horizontal="center" vertical="center"/>
    </xf>
    <xf numFmtId="9" fontId="1" fillId="9" borderId="1" xfId="0" applyNumberFormat="1" applyFont="1" applyFill="1" applyBorder="1" applyAlignment="1">
      <alignment horizontal="center" vertical="center"/>
    </xf>
    <xf numFmtId="0" fontId="1" fillId="9" borderId="1" xfId="0" applyFont="1" applyFill="1" applyBorder="1" applyAlignment="1">
      <alignment horizontal="center" vertical="center"/>
    </xf>
    <xf numFmtId="1" fontId="1" fillId="9" borderId="1" xfId="0" applyNumberFormat="1" applyFont="1" applyFill="1" applyBorder="1" applyAlignment="1">
      <alignment horizontal="center" vertical="center"/>
    </xf>
  </cellXfs>
  <cellStyles count="2"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34"/>
  <sheetViews>
    <sheetView showGridLines="0" topLeftCell="A14" workbookViewId="0">
      <selection activeCell="K30" sqref="K30:N30"/>
    </sheetView>
  </sheetViews>
  <sheetFormatPr defaultColWidth="3.7109375" defaultRowHeight="17.100000000000001" customHeight="1" x14ac:dyDescent="0.25"/>
  <cols>
    <col min="1" max="1" width="1.7109375" style="21" customWidth="1"/>
    <col min="2" max="4" width="3.7109375" style="21"/>
    <col min="5" max="5" width="5" style="21" bestFit="1" customWidth="1"/>
    <col min="6" max="6" width="3.7109375" style="21"/>
    <col min="7" max="8" width="5" style="21" bestFit="1" customWidth="1"/>
    <col min="9" max="15" width="3.7109375" style="21"/>
    <col min="16" max="16" width="6" style="21" bestFit="1" customWidth="1"/>
    <col min="17" max="17" width="7.28515625" style="21" bestFit="1" customWidth="1"/>
    <col min="18" max="25" width="3.7109375" style="21"/>
    <col min="26" max="29" width="3.7109375" style="27"/>
    <col min="30" max="30" width="61.140625" style="27" bestFit="1" customWidth="1"/>
    <col min="31" max="16384" width="3.7109375" style="27"/>
  </cols>
  <sheetData>
    <row r="1" spans="1:30" ht="17.100000000000001" customHeight="1" x14ac:dyDescent="0.25">
      <c r="A1" s="21" t="s">
        <v>69</v>
      </c>
    </row>
    <row r="2" spans="1:30" ht="17.100000000000001" customHeight="1" x14ac:dyDescent="0.25">
      <c r="A2" s="25"/>
      <c r="B2" s="24" t="s">
        <v>45</v>
      </c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</row>
    <row r="3" spans="1:30" ht="17.100000000000001" customHeight="1" x14ac:dyDescent="0.25">
      <c r="A3" s="22"/>
      <c r="B3" s="23" t="s">
        <v>46</v>
      </c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</row>
    <row r="4" spans="1:30" ht="5.0999999999999996" customHeight="1" x14ac:dyDescent="0.25"/>
    <row r="5" spans="1:30" ht="17.100000000000001" customHeight="1" x14ac:dyDescent="0.25">
      <c r="B5" s="9" t="s">
        <v>47</v>
      </c>
      <c r="E5" s="21">
        <v>95</v>
      </c>
    </row>
    <row r="6" spans="1:30" ht="17.100000000000001" customHeight="1" x14ac:dyDescent="0.25">
      <c r="B6" s="9" t="s">
        <v>48</v>
      </c>
      <c r="E6" s="21">
        <f>E5*29</f>
        <v>2755</v>
      </c>
    </row>
    <row r="7" spans="1:30" ht="4.5" customHeight="1" x14ac:dyDescent="0.25"/>
    <row r="8" spans="1:30" ht="17.100000000000001" customHeight="1" x14ac:dyDescent="0.25">
      <c r="A8" s="22"/>
      <c r="B8" s="23" t="s">
        <v>49</v>
      </c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</row>
    <row r="9" spans="1:30" ht="5.0999999999999996" customHeight="1" x14ac:dyDescent="0.25"/>
    <row r="10" spans="1:30" ht="17.100000000000001" customHeight="1" x14ac:dyDescent="0.25">
      <c r="B10" s="9" t="s">
        <v>50</v>
      </c>
      <c r="E10" s="21">
        <f>PRODUCT(E6,0.85)</f>
        <v>2341.75</v>
      </c>
    </row>
    <row r="11" spans="1:30" ht="5.0999999999999996" customHeight="1" x14ac:dyDescent="0.25">
      <c r="B11" s="9"/>
    </row>
    <row r="13" spans="1:30" ht="17.100000000000001" customHeight="1" x14ac:dyDescent="0.25">
      <c r="A13" s="25"/>
      <c r="B13" s="24" t="s">
        <v>51</v>
      </c>
      <c r="C13" s="25"/>
      <c r="D13" s="25"/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AD13" s="28" t="s">
        <v>57</v>
      </c>
    </row>
    <row r="14" spans="1:30" ht="17.100000000000001" customHeight="1" x14ac:dyDescent="0.25">
      <c r="AD14" s="29" t="s">
        <v>58</v>
      </c>
    </row>
    <row r="15" spans="1:30" ht="17.100000000000001" customHeight="1" x14ac:dyDescent="0.2">
      <c r="A15" s="22"/>
      <c r="B15" s="26" t="s">
        <v>54</v>
      </c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AD15" s="29" t="s">
        <v>59</v>
      </c>
    </row>
    <row r="16" spans="1:30" ht="17.100000000000001" customHeight="1" x14ac:dyDescent="0.25">
      <c r="B16" s="9" t="s">
        <v>50</v>
      </c>
      <c r="E16" s="21">
        <f>3*E5</f>
        <v>285</v>
      </c>
      <c r="F16" s="21" t="s">
        <v>56</v>
      </c>
      <c r="H16" s="21">
        <f>E16*4</f>
        <v>1140</v>
      </c>
      <c r="I16" s="32" t="s">
        <v>65</v>
      </c>
      <c r="AD16" s="29" t="s">
        <v>60</v>
      </c>
    </row>
    <row r="17" spans="1:30" ht="17.100000000000001" customHeight="1" x14ac:dyDescent="0.2">
      <c r="A17" s="22"/>
      <c r="B17" s="26" t="s">
        <v>53</v>
      </c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</row>
    <row r="18" spans="1:30" ht="17.100000000000001" customHeight="1" x14ac:dyDescent="0.25">
      <c r="B18" s="9" t="s">
        <v>50</v>
      </c>
      <c r="E18" s="21">
        <f>PRODUCT(E10,0.2)</f>
        <v>468.35</v>
      </c>
      <c r="F18" s="21" t="s">
        <v>56</v>
      </c>
      <c r="H18" s="31">
        <f>E18/9</f>
        <v>52.038888888888891</v>
      </c>
      <c r="I18" s="32" t="s">
        <v>64</v>
      </c>
    </row>
    <row r="19" spans="1:30" ht="17.100000000000001" customHeight="1" x14ac:dyDescent="0.25">
      <c r="A19" s="22"/>
      <c r="B19" s="22" t="s">
        <v>55</v>
      </c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</row>
    <row r="20" spans="1:30" ht="17.100000000000001" customHeight="1" x14ac:dyDescent="0.25">
      <c r="B20" s="9" t="s">
        <v>50</v>
      </c>
      <c r="E20" s="21">
        <f>E10-H16-E18</f>
        <v>733.4</v>
      </c>
      <c r="H20" s="31">
        <f>E20/4</f>
        <v>183.35</v>
      </c>
      <c r="I20" s="32" t="s">
        <v>66</v>
      </c>
    </row>
    <row r="22" spans="1:30" ht="17.100000000000001" customHeight="1" x14ac:dyDescent="0.25">
      <c r="A22" s="25"/>
      <c r="B22" s="24" t="s">
        <v>61</v>
      </c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AD22" s="28"/>
    </row>
    <row r="24" spans="1:30" ht="17.100000000000001" customHeight="1" x14ac:dyDescent="0.25">
      <c r="A24" s="22"/>
      <c r="B24" s="23" t="s">
        <v>62</v>
      </c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</row>
    <row r="25" spans="1:30" ht="17.100000000000001" customHeight="1" x14ac:dyDescent="0.25">
      <c r="B25" s="30" t="s">
        <v>63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</row>
    <row r="26" spans="1:30" ht="17.100000000000001" customHeight="1" x14ac:dyDescent="0.25">
      <c r="B26" s="30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</row>
    <row r="27" spans="1:30" ht="17.100000000000001" customHeight="1" x14ac:dyDescent="0.25">
      <c r="B27" s="30"/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</row>
    <row r="28" spans="1:30" ht="15.75" customHeight="1" x14ac:dyDescent="0.25"/>
    <row r="29" spans="1:30" ht="17.100000000000001" customHeight="1" x14ac:dyDescent="0.25">
      <c r="B29" s="34" t="s">
        <v>71</v>
      </c>
      <c r="C29" s="34"/>
      <c r="D29" s="34"/>
      <c r="E29" s="34"/>
      <c r="F29" s="34"/>
      <c r="G29" s="34"/>
      <c r="H29" s="34"/>
      <c r="K29" s="34" t="s">
        <v>72</v>
      </c>
      <c r="L29" s="34"/>
      <c r="M29" s="34"/>
      <c r="N29" s="34"/>
      <c r="O29" s="34"/>
      <c r="P29" s="34"/>
      <c r="Q29" s="34"/>
    </row>
    <row r="30" spans="1:30" ht="17.100000000000001" customHeight="1" x14ac:dyDescent="0.25">
      <c r="B30" s="35" t="s">
        <v>67</v>
      </c>
      <c r="C30" s="35"/>
      <c r="D30" s="35"/>
      <c r="E30" s="35"/>
      <c r="F30" s="36"/>
      <c r="G30" s="37">
        <f>H20</f>
        <v>183.35</v>
      </c>
      <c r="H30" s="38">
        <f>G30/SUM(G30:G32)</f>
        <v>0.35233265720081131</v>
      </c>
      <c r="K30" s="35" t="s">
        <v>67</v>
      </c>
      <c r="L30" s="35"/>
      <c r="M30" s="35"/>
      <c r="N30" s="35"/>
      <c r="O30" s="36"/>
      <c r="P30" s="37">
        <f>G30*5</f>
        <v>916.75</v>
      </c>
      <c r="Q30" s="38">
        <f>P30/SUM(P30:P32)</f>
        <v>0.35233265720081136</v>
      </c>
    </row>
    <row r="31" spans="1:30" ht="17.100000000000001" customHeight="1" x14ac:dyDescent="0.25">
      <c r="B31" s="35" t="s">
        <v>52</v>
      </c>
      <c r="C31" s="35"/>
      <c r="D31" s="35"/>
      <c r="E31" s="35"/>
      <c r="F31" s="36"/>
      <c r="G31" s="36">
        <f>E16</f>
        <v>285</v>
      </c>
      <c r="H31" s="38">
        <f>G31/SUM(G30:G32)</f>
        <v>0.54766734279918861</v>
      </c>
      <c r="K31" s="35" t="s">
        <v>52</v>
      </c>
      <c r="L31" s="35"/>
      <c r="M31" s="35"/>
      <c r="N31" s="35"/>
      <c r="O31" s="36"/>
      <c r="P31" s="37">
        <f t="shared" ref="P31:P33" si="0">G31*5</f>
        <v>1425</v>
      </c>
      <c r="Q31" s="38">
        <f>P31/SUM(P30:P32)</f>
        <v>0.54766734279918872</v>
      </c>
    </row>
    <row r="32" spans="1:30" ht="17.100000000000001" customHeight="1" x14ac:dyDescent="0.25">
      <c r="B32" s="35" t="s">
        <v>68</v>
      </c>
      <c r="C32" s="35"/>
      <c r="D32" s="35"/>
      <c r="E32" s="35"/>
      <c r="F32" s="36"/>
      <c r="G32" s="37">
        <f>H18</f>
        <v>52.038888888888891</v>
      </c>
      <c r="H32" s="38">
        <f>G32/SUM(G30:G32)</f>
        <v>0.1</v>
      </c>
      <c r="K32" s="35" t="s">
        <v>68</v>
      </c>
      <c r="L32" s="35"/>
      <c r="M32" s="35"/>
      <c r="N32" s="35"/>
      <c r="O32" s="36"/>
      <c r="P32" s="37">
        <f t="shared" si="0"/>
        <v>260.19444444444446</v>
      </c>
      <c r="Q32" s="38">
        <f>P32/SUM(P30:P32)</f>
        <v>0.1</v>
      </c>
    </row>
    <row r="33" spans="2:17" ht="17.100000000000001" customHeight="1" x14ac:dyDescent="0.25">
      <c r="B33" s="35" t="s">
        <v>70</v>
      </c>
      <c r="C33" s="35"/>
      <c r="D33" s="35"/>
      <c r="E33" s="35"/>
      <c r="F33" s="36"/>
      <c r="G33" s="37">
        <f>E10</f>
        <v>2341.75</v>
      </c>
      <c r="H33" s="38"/>
      <c r="K33" s="35" t="s">
        <v>70</v>
      </c>
      <c r="L33" s="35"/>
      <c r="M33" s="35"/>
      <c r="N33" s="35"/>
      <c r="O33" s="36"/>
      <c r="P33" s="37">
        <f t="shared" si="0"/>
        <v>11708.75</v>
      </c>
      <c r="Q33" s="38"/>
    </row>
    <row r="34" spans="2:17" ht="17.100000000000001" customHeight="1" x14ac:dyDescent="0.25">
      <c r="B34" s="33"/>
      <c r="C34" s="33"/>
      <c r="D34" s="33"/>
      <c r="E34" s="33"/>
      <c r="F34" s="33"/>
      <c r="G34" s="33"/>
      <c r="H34" s="33"/>
    </row>
  </sheetData>
  <mergeCells count="12">
    <mergeCell ref="K29:Q29"/>
    <mergeCell ref="K30:N30"/>
    <mergeCell ref="K31:N31"/>
    <mergeCell ref="K32:N32"/>
    <mergeCell ref="K33:N33"/>
    <mergeCell ref="B34:H34"/>
    <mergeCell ref="B30:E30"/>
    <mergeCell ref="B31:E31"/>
    <mergeCell ref="B32:E32"/>
    <mergeCell ref="B33:E33"/>
    <mergeCell ref="B25:Y27"/>
    <mergeCell ref="B29:H29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N53"/>
  <sheetViews>
    <sheetView tabSelected="1" zoomScale="80" zoomScaleNormal="80" zoomScaleSheetLayoutView="70" workbookViewId="0">
      <selection activeCell="H59" sqref="H59"/>
    </sheetView>
  </sheetViews>
  <sheetFormatPr defaultColWidth="3.7109375" defaultRowHeight="17.100000000000001" customHeight="1" x14ac:dyDescent="0.25"/>
  <cols>
    <col min="1" max="1" width="1.7109375" style="7" customWidth="1"/>
    <col min="2" max="2" width="7.7109375" style="7" customWidth="1"/>
    <col min="3" max="3" width="27.140625" style="3" bestFit="1" customWidth="1"/>
    <col min="4" max="6" width="5.7109375" style="7" customWidth="1"/>
    <col min="7" max="7" width="23.7109375" style="3" customWidth="1"/>
    <col min="8" max="10" width="5.7109375" style="7" customWidth="1"/>
    <col min="11" max="11" width="23.7109375" style="3" customWidth="1"/>
    <col min="12" max="14" width="5.7109375" style="7" customWidth="1"/>
    <col min="15" max="15" width="23.7109375" style="3" customWidth="1"/>
    <col min="16" max="18" width="5.7109375" style="7" customWidth="1"/>
    <col min="19" max="19" width="23.7109375" style="3" customWidth="1"/>
    <col min="20" max="22" width="5.7109375" style="7" customWidth="1"/>
    <col min="23" max="23" width="23.7109375" style="3" customWidth="1"/>
    <col min="24" max="26" width="5.7109375" style="7" customWidth="1"/>
    <col min="27" max="16384" width="3.7109375" style="7"/>
  </cols>
  <sheetData>
    <row r="1" spans="2:40" ht="35.1" customHeight="1" x14ac:dyDescent="0.25"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</row>
    <row r="2" spans="2:40" ht="9.9499999999999993" customHeight="1" x14ac:dyDescent="0.25">
      <c r="D2" s="4"/>
      <c r="E2" s="4"/>
      <c r="F2" s="4"/>
      <c r="H2" s="4"/>
      <c r="I2" s="4"/>
      <c r="J2" s="4"/>
      <c r="L2" s="4"/>
      <c r="M2" s="4"/>
      <c r="N2" s="4"/>
      <c r="P2" s="4"/>
      <c r="Q2" s="4"/>
      <c r="R2" s="4"/>
      <c r="T2" s="4"/>
      <c r="U2" s="4"/>
      <c r="V2" s="4"/>
      <c r="X2" s="4"/>
      <c r="Y2" s="4"/>
      <c r="Z2" s="4"/>
    </row>
    <row r="3" spans="2:40" s="4" customFormat="1" ht="18" customHeight="1" x14ac:dyDescent="0.25">
      <c r="B3" s="15" t="s">
        <v>32</v>
      </c>
      <c r="C3" s="16" t="s">
        <v>10</v>
      </c>
      <c r="D3" s="16"/>
      <c r="E3" s="16"/>
      <c r="F3" s="16"/>
      <c r="G3" s="16" t="s">
        <v>11</v>
      </c>
      <c r="H3" s="16"/>
      <c r="I3" s="16"/>
      <c r="J3" s="16"/>
      <c r="K3" s="16" t="s">
        <v>12</v>
      </c>
      <c r="L3" s="16"/>
      <c r="M3" s="16"/>
      <c r="N3" s="16"/>
      <c r="O3" s="16" t="s">
        <v>13</v>
      </c>
      <c r="P3" s="16"/>
      <c r="Q3" s="16"/>
      <c r="R3" s="16"/>
      <c r="S3" s="16" t="s">
        <v>14</v>
      </c>
      <c r="T3" s="16"/>
      <c r="U3" s="16"/>
      <c r="V3" s="16"/>
      <c r="W3" s="16" t="s">
        <v>15</v>
      </c>
      <c r="X3" s="16"/>
      <c r="Y3" s="16"/>
      <c r="Z3" s="16"/>
      <c r="AN3" s="7"/>
    </row>
    <row r="4" spans="2:40" s="4" customFormat="1" ht="18" customHeight="1" x14ac:dyDescent="0.25">
      <c r="B4" s="15"/>
      <c r="C4" s="1" t="s">
        <v>9</v>
      </c>
      <c r="D4" s="1" t="s">
        <v>6</v>
      </c>
      <c r="E4" s="1" t="s">
        <v>7</v>
      </c>
      <c r="F4" s="1" t="s">
        <v>8</v>
      </c>
      <c r="G4" s="1" t="s">
        <v>9</v>
      </c>
      <c r="H4" s="1" t="s">
        <v>6</v>
      </c>
      <c r="I4" s="1" t="s">
        <v>7</v>
      </c>
      <c r="J4" s="1" t="s">
        <v>8</v>
      </c>
      <c r="K4" s="1" t="s">
        <v>9</v>
      </c>
      <c r="L4" s="1" t="s">
        <v>6</v>
      </c>
      <c r="M4" s="1" t="s">
        <v>7</v>
      </c>
      <c r="N4" s="1" t="s">
        <v>8</v>
      </c>
      <c r="O4" s="1" t="s">
        <v>9</v>
      </c>
      <c r="P4" s="1" t="s">
        <v>6</v>
      </c>
      <c r="Q4" s="1" t="s">
        <v>7</v>
      </c>
      <c r="R4" s="1" t="s">
        <v>8</v>
      </c>
      <c r="S4" s="1" t="s">
        <v>9</v>
      </c>
      <c r="T4" s="1" t="s">
        <v>6</v>
      </c>
      <c r="U4" s="1" t="s">
        <v>7</v>
      </c>
      <c r="V4" s="1" t="s">
        <v>8</v>
      </c>
      <c r="W4" s="1" t="s">
        <v>9</v>
      </c>
      <c r="X4" s="1" t="s">
        <v>6</v>
      </c>
      <c r="Y4" s="1" t="s">
        <v>7</v>
      </c>
      <c r="Z4" s="1" t="s">
        <v>8</v>
      </c>
    </row>
    <row r="5" spans="2:40" ht="17.100000000000001" customHeight="1" x14ac:dyDescent="0.25">
      <c r="B5" s="15"/>
      <c r="C5" s="6" t="s">
        <v>74</v>
      </c>
      <c r="D5" s="5">
        <v>0</v>
      </c>
      <c r="E5" s="5">
        <v>0</v>
      </c>
      <c r="F5" s="5">
        <v>27</v>
      </c>
      <c r="G5" s="6" t="s">
        <v>25</v>
      </c>
      <c r="H5" s="5">
        <v>1.8</v>
      </c>
      <c r="I5" s="5">
        <v>22</v>
      </c>
      <c r="J5" s="5">
        <v>4.3</v>
      </c>
      <c r="K5" s="6" t="s">
        <v>30</v>
      </c>
      <c r="L5" s="5">
        <v>1.74</v>
      </c>
      <c r="M5" s="5">
        <v>44.42</v>
      </c>
      <c r="N5" s="5">
        <v>4.99</v>
      </c>
      <c r="O5" s="6" t="s">
        <v>35</v>
      </c>
      <c r="P5" s="5">
        <v>9.5</v>
      </c>
      <c r="Q5" s="5">
        <v>2.2999999999999998</v>
      </c>
      <c r="R5" s="5">
        <v>2.2000000000000002</v>
      </c>
      <c r="S5" s="6" t="s">
        <v>77</v>
      </c>
      <c r="T5" s="5">
        <v>10.37</v>
      </c>
      <c r="U5" s="5">
        <v>2.23</v>
      </c>
      <c r="V5" s="5">
        <v>9.15</v>
      </c>
      <c r="W5" s="6" t="s">
        <v>34</v>
      </c>
      <c r="X5" s="5">
        <v>5.18</v>
      </c>
      <c r="Y5" s="5">
        <v>1</v>
      </c>
      <c r="Z5" s="5">
        <v>4.5</v>
      </c>
    </row>
    <row r="6" spans="2:40" ht="17.100000000000001" customHeight="1" x14ac:dyDescent="0.25">
      <c r="B6" s="15"/>
      <c r="C6" s="6" t="s">
        <v>75</v>
      </c>
      <c r="D6" s="5">
        <v>1.27</v>
      </c>
      <c r="E6" s="5">
        <v>11.92</v>
      </c>
      <c r="F6" s="5">
        <v>3.11</v>
      </c>
      <c r="G6" s="6" t="s">
        <v>26</v>
      </c>
      <c r="H6" s="5">
        <v>3.25</v>
      </c>
      <c r="I6" s="5">
        <v>0.75</v>
      </c>
      <c r="J6" s="5">
        <v>3.3</v>
      </c>
      <c r="K6" s="6" t="s">
        <v>19</v>
      </c>
      <c r="L6" s="5">
        <v>3.82</v>
      </c>
      <c r="M6" s="5">
        <v>0</v>
      </c>
      <c r="N6" s="5">
        <v>14.92</v>
      </c>
      <c r="O6" s="6" t="s">
        <v>17</v>
      </c>
      <c r="P6" s="5">
        <v>0.39</v>
      </c>
      <c r="Q6" s="5">
        <v>26.95</v>
      </c>
      <c r="R6" s="5">
        <v>1.3</v>
      </c>
      <c r="S6" s="6"/>
      <c r="T6" s="5"/>
      <c r="U6" s="5"/>
      <c r="V6" s="5"/>
      <c r="W6" s="6" t="s">
        <v>36</v>
      </c>
      <c r="X6" s="5" t="s">
        <v>5</v>
      </c>
      <c r="Y6" s="5" t="s">
        <v>5</v>
      </c>
      <c r="Z6" s="5" t="s">
        <v>5</v>
      </c>
    </row>
    <row r="7" spans="2:40" ht="17.100000000000001" customHeight="1" x14ac:dyDescent="0.25">
      <c r="B7" s="15"/>
      <c r="C7" s="6" t="s">
        <v>24</v>
      </c>
      <c r="D7" s="5">
        <v>1.2</v>
      </c>
      <c r="E7" s="5">
        <v>8.4</v>
      </c>
      <c r="F7" s="5">
        <v>6</v>
      </c>
      <c r="G7" s="6" t="s">
        <v>27</v>
      </c>
      <c r="H7" s="5">
        <v>0.01</v>
      </c>
      <c r="I7" s="5">
        <v>0.09</v>
      </c>
      <c r="J7" s="5">
        <v>0.28000000000000003</v>
      </c>
      <c r="K7" s="6" t="s">
        <v>20</v>
      </c>
      <c r="L7" s="5">
        <v>5.28</v>
      </c>
      <c r="M7" s="5">
        <v>0.5</v>
      </c>
      <c r="N7" s="5">
        <v>6.26</v>
      </c>
      <c r="O7" s="6" t="s">
        <v>76</v>
      </c>
      <c r="P7" s="8" t="s">
        <v>5</v>
      </c>
      <c r="Q7" s="8" t="s">
        <v>5</v>
      </c>
      <c r="R7" s="8" t="s">
        <v>5</v>
      </c>
      <c r="S7" s="6"/>
      <c r="T7" s="5"/>
      <c r="U7" s="5"/>
      <c r="V7" s="5"/>
      <c r="W7" s="6"/>
      <c r="X7" s="5"/>
      <c r="Y7" s="5"/>
      <c r="Z7" s="5"/>
    </row>
    <row r="8" spans="2:40" ht="17.100000000000001" customHeight="1" x14ac:dyDescent="0.25">
      <c r="B8" s="15"/>
      <c r="C8" s="6" t="s">
        <v>76</v>
      </c>
      <c r="D8" s="5" t="s">
        <v>5</v>
      </c>
      <c r="E8" s="5" t="s">
        <v>5</v>
      </c>
      <c r="F8" s="5" t="s">
        <v>5</v>
      </c>
      <c r="G8" s="6"/>
      <c r="H8" s="5"/>
      <c r="I8" s="5"/>
      <c r="J8" s="5"/>
      <c r="K8" s="6" t="s">
        <v>21</v>
      </c>
      <c r="L8" s="5">
        <v>0.5</v>
      </c>
      <c r="M8" s="5">
        <v>20.12</v>
      </c>
      <c r="N8" s="5">
        <v>1.75</v>
      </c>
      <c r="O8" s="6"/>
      <c r="P8" s="5"/>
      <c r="Q8" s="5"/>
      <c r="R8" s="5"/>
      <c r="S8" s="6"/>
      <c r="T8" s="5"/>
      <c r="U8" s="5"/>
      <c r="V8" s="5"/>
      <c r="W8" s="6"/>
      <c r="X8" s="5"/>
      <c r="Y8" s="5"/>
      <c r="Z8" s="5"/>
    </row>
    <row r="9" spans="2:40" ht="17.100000000000001" customHeight="1" x14ac:dyDescent="0.25">
      <c r="B9" s="15"/>
      <c r="C9" s="6"/>
      <c r="D9" s="5"/>
      <c r="E9" s="5"/>
      <c r="F9" s="5"/>
      <c r="G9" s="6"/>
      <c r="H9" s="5"/>
      <c r="I9" s="5"/>
      <c r="J9" s="5"/>
      <c r="K9" s="6"/>
      <c r="L9" s="5"/>
      <c r="M9" s="5"/>
      <c r="N9" s="5"/>
      <c r="O9" s="6"/>
      <c r="P9" s="5"/>
      <c r="Q9" s="5"/>
      <c r="R9" s="5"/>
      <c r="S9" s="6"/>
      <c r="T9" s="5"/>
      <c r="U9" s="5"/>
      <c r="V9" s="5"/>
      <c r="W9" s="6"/>
      <c r="X9" s="5"/>
      <c r="Y9" s="5"/>
      <c r="Z9" s="5"/>
    </row>
    <row r="10" spans="2:40" s="9" customFormat="1" ht="17.100000000000001" customHeight="1" x14ac:dyDescent="0.25">
      <c r="B10" s="15"/>
      <c r="C10" s="2"/>
      <c r="D10" s="1">
        <f>SUM(D5:D9)</f>
        <v>2.4699999999999998</v>
      </c>
      <c r="E10" s="1">
        <f t="shared" ref="E10:F10" si="0">SUM(E5:E9)</f>
        <v>20.32</v>
      </c>
      <c r="F10" s="1">
        <f t="shared" si="0"/>
        <v>36.11</v>
      </c>
      <c r="G10" s="2"/>
      <c r="H10" s="1">
        <f>SUM(H5:H9)</f>
        <v>5.0599999999999996</v>
      </c>
      <c r="I10" s="1">
        <f t="shared" ref="I10" si="1">SUM(I5:I9)</f>
        <v>22.84</v>
      </c>
      <c r="J10" s="1">
        <f t="shared" ref="J10" si="2">SUM(J5:J9)</f>
        <v>7.88</v>
      </c>
      <c r="K10" s="2"/>
      <c r="L10" s="1">
        <f>SUM(L5:L9)</f>
        <v>11.34</v>
      </c>
      <c r="M10" s="1">
        <f t="shared" ref="M10" si="3">SUM(M5:M9)</f>
        <v>65.040000000000006</v>
      </c>
      <c r="N10" s="1">
        <f t="shared" ref="N10" si="4">SUM(N5:N9)</f>
        <v>27.92</v>
      </c>
      <c r="O10" s="2"/>
      <c r="P10" s="1">
        <f>SUM(P5:P9)</f>
        <v>9.89</v>
      </c>
      <c r="Q10" s="1">
        <f t="shared" ref="Q10" si="5">SUM(Q5:Q9)</f>
        <v>29.25</v>
      </c>
      <c r="R10" s="1">
        <f t="shared" ref="R10" si="6">SUM(R5:R9)</f>
        <v>3.5</v>
      </c>
      <c r="S10" s="2"/>
      <c r="T10" s="1">
        <f>SUM(T5:T9)</f>
        <v>10.37</v>
      </c>
      <c r="U10" s="1">
        <f t="shared" ref="U10" si="7">SUM(U5:U9)</f>
        <v>2.23</v>
      </c>
      <c r="V10" s="1">
        <f t="shared" ref="V10" si="8">SUM(V5:V9)</f>
        <v>9.15</v>
      </c>
      <c r="W10" s="2"/>
      <c r="X10" s="1">
        <f>SUM(X5:X9)</f>
        <v>5.18</v>
      </c>
      <c r="Y10" s="1">
        <f t="shared" ref="Y10" si="9">SUM(Y5:Y9)</f>
        <v>1</v>
      </c>
      <c r="Z10" s="1">
        <f t="shared" ref="Z10" si="10">SUM(Z5:Z9)</f>
        <v>4.5</v>
      </c>
    </row>
    <row r="11" spans="2:40" ht="9.9499999999999993" customHeight="1" x14ac:dyDescent="0.25"/>
    <row r="12" spans="2:40" s="4" customFormat="1" ht="18" hidden="1" customHeight="1" x14ac:dyDescent="0.25">
      <c r="B12" s="15" t="s">
        <v>40</v>
      </c>
      <c r="C12" s="16" t="s">
        <v>10</v>
      </c>
      <c r="D12" s="16"/>
      <c r="E12" s="16"/>
      <c r="F12" s="16"/>
      <c r="G12" s="16" t="s">
        <v>11</v>
      </c>
      <c r="H12" s="16"/>
      <c r="I12" s="16"/>
      <c r="J12" s="16"/>
      <c r="K12" s="16" t="s">
        <v>12</v>
      </c>
      <c r="L12" s="16"/>
      <c r="M12" s="16"/>
      <c r="N12" s="16"/>
      <c r="O12" s="16" t="s">
        <v>13</v>
      </c>
      <c r="P12" s="16"/>
      <c r="Q12" s="16"/>
      <c r="R12" s="16"/>
      <c r="S12" s="16" t="s">
        <v>14</v>
      </c>
      <c r="T12" s="16"/>
      <c r="U12" s="16"/>
      <c r="V12" s="16"/>
      <c r="W12" s="16" t="s">
        <v>15</v>
      </c>
      <c r="X12" s="16"/>
      <c r="Y12" s="16"/>
      <c r="Z12" s="16"/>
    </row>
    <row r="13" spans="2:40" s="4" customFormat="1" ht="18" hidden="1" customHeight="1" x14ac:dyDescent="0.25">
      <c r="B13" s="15"/>
      <c r="C13" s="1" t="s">
        <v>9</v>
      </c>
      <c r="D13" s="1" t="s">
        <v>29</v>
      </c>
      <c r="E13" s="1" t="s">
        <v>7</v>
      </c>
      <c r="F13" s="1" t="s">
        <v>8</v>
      </c>
      <c r="G13" s="1" t="s">
        <v>9</v>
      </c>
      <c r="H13" s="1" t="s">
        <v>29</v>
      </c>
      <c r="I13" s="1" t="s">
        <v>7</v>
      </c>
      <c r="J13" s="1" t="s">
        <v>8</v>
      </c>
      <c r="K13" s="1" t="s">
        <v>9</v>
      </c>
      <c r="L13" s="1" t="s">
        <v>29</v>
      </c>
      <c r="M13" s="1" t="s">
        <v>7</v>
      </c>
      <c r="N13" s="1" t="s">
        <v>8</v>
      </c>
      <c r="O13" s="1" t="s">
        <v>9</v>
      </c>
      <c r="P13" s="1" t="s">
        <v>29</v>
      </c>
      <c r="Q13" s="1" t="s">
        <v>7</v>
      </c>
      <c r="R13" s="1" t="s">
        <v>8</v>
      </c>
      <c r="S13" s="1" t="s">
        <v>9</v>
      </c>
      <c r="T13" s="1" t="s">
        <v>29</v>
      </c>
      <c r="U13" s="1" t="s">
        <v>7</v>
      </c>
      <c r="V13" s="1" t="s">
        <v>8</v>
      </c>
      <c r="W13" s="1" t="s">
        <v>9</v>
      </c>
      <c r="X13" s="1" t="s">
        <v>29</v>
      </c>
      <c r="Y13" s="1" t="s">
        <v>7</v>
      </c>
      <c r="Z13" s="1" t="s">
        <v>8</v>
      </c>
    </row>
    <row r="14" spans="2:40" ht="17.100000000000001" hidden="1" customHeight="1" x14ac:dyDescent="0.25">
      <c r="B14" s="15"/>
      <c r="C14" s="6" t="s">
        <v>22</v>
      </c>
      <c r="D14" s="5">
        <v>120</v>
      </c>
      <c r="E14" s="5">
        <v>0</v>
      </c>
      <c r="F14" s="5">
        <v>27</v>
      </c>
      <c r="G14" s="6" t="s">
        <v>25</v>
      </c>
      <c r="H14" s="5">
        <v>121</v>
      </c>
      <c r="I14" s="5">
        <v>22</v>
      </c>
      <c r="J14" s="5">
        <v>4.3</v>
      </c>
      <c r="K14" s="6" t="s">
        <v>38</v>
      </c>
      <c r="L14" s="5">
        <v>288.24</v>
      </c>
      <c r="M14" s="5">
        <v>0</v>
      </c>
      <c r="N14" s="5">
        <v>24</v>
      </c>
      <c r="O14" s="6" t="s">
        <v>44</v>
      </c>
      <c r="P14" s="5">
        <v>51.66</v>
      </c>
      <c r="Q14" s="5">
        <v>2.94</v>
      </c>
      <c r="R14" s="5">
        <v>1.38</v>
      </c>
      <c r="S14" s="6"/>
      <c r="T14" s="5"/>
      <c r="U14" s="5"/>
      <c r="V14" s="5"/>
      <c r="W14" s="6" t="s">
        <v>34</v>
      </c>
      <c r="X14" s="5">
        <v>66</v>
      </c>
      <c r="Y14" s="5">
        <v>1</v>
      </c>
      <c r="Z14" s="5">
        <v>4.5</v>
      </c>
    </row>
    <row r="15" spans="2:40" ht="17.100000000000001" hidden="1" customHeight="1" x14ac:dyDescent="0.25">
      <c r="B15" s="15"/>
      <c r="C15" s="6" t="s">
        <v>23</v>
      </c>
      <c r="D15" s="5">
        <v>44.28</v>
      </c>
      <c r="E15" s="5">
        <v>11.92</v>
      </c>
      <c r="F15" s="5">
        <v>3.11</v>
      </c>
      <c r="G15" s="6" t="s">
        <v>26</v>
      </c>
      <c r="H15" s="5">
        <v>45.5</v>
      </c>
      <c r="I15" s="5">
        <v>0.75</v>
      </c>
      <c r="J15" s="5">
        <v>3.3</v>
      </c>
      <c r="K15" s="6" t="s">
        <v>30</v>
      </c>
      <c r="L15" s="5">
        <v>216</v>
      </c>
      <c r="M15" s="5">
        <v>38.700000000000003</v>
      </c>
      <c r="N15" s="5">
        <v>3.9</v>
      </c>
      <c r="O15" s="6" t="s">
        <v>18</v>
      </c>
      <c r="P15" s="5">
        <v>84.76</v>
      </c>
      <c r="Q15" s="5">
        <v>19.89</v>
      </c>
      <c r="R15" s="5">
        <v>0.25</v>
      </c>
      <c r="S15" s="6"/>
      <c r="T15" s="5"/>
      <c r="U15" s="5"/>
      <c r="V15" s="5"/>
      <c r="W15" s="6" t="s">
        <v>36</v>
      </c>
      <c r="X15" s="5" t="s">
        <v>5</v>
      </c>
      <c r="Y15" s="5" t="s">
        <v>5</v>
      </c>
      <c r="Z15" s="5" t="s">
        <v>5</v>
      </c>
    </row>
    <row r="16" spans="2:40" ht="17.100000000000001" hidden="1" customHeight="1" x14ac:dyDescent="0.25">
      <c r="B16" s="15"/>
      <c r="C16" s="6" t="s">
        <v>24</v>
      </c>
      <c r="D16" s="5">
        <v>41.5</v>
      </c>
      <c r="E16" s="5">
        <v>5.8</v>
      </c>
      <c r="F16" s="5">
        <v>0.2</v>
      </c>
      <c r="G16" s="6" t="s">
        <v>27</v>
      </c>
      <c r="H16" s="5">
        <v>2</v>
      </c>
      <c r="I16" s="5">
        <v>0.09</v>
      </c>
      <c r="J16" s="5">
        <v>0.28000000000000003</v>
      </c>
      <c r="K16" s="6" t="s">
        <v>20</v>
      </c>
      <c r="L16" s="5">
        <v>70.88</v>
      </c>
      <c r="M16" s="5">
        <v>0.5</v>
      </c>
      <c r="N16" s="5">
        <v>5.76</v>
      </c>
      <c r="O16" s="6"/>
      <c r="P16" s="5"/>
      <c r="Q16" s="5"/>
      <c r="R16" s="5"/>
      <c r="S16" s="6"/>
      <c r="T16" s="5"/>
      <c r="U16" s="5"/>
      <c r="V16" s="5"/>
      <c r="W16" s="6"/>
      <c r="X16" s="5"/>
      <c r="Y16" s="5"/>
      <c r="Z16" s="5"/>
    </row>
    <row r="17" spans="2:26" ht="17.100000000000001" hidden="1" customHeight="1" x14ac:dyDescent="0.25">
      <c r="B17" s="15"/>
      <c r="C17" s="6"/>
      <c r="D17" s="5"/>
      <c r="E17" s="5"/>
      <c r="F17" s="5"/>
      <c r="G17" s="6"/>
      <c r="H17" s="5"/>
      <c r="I17" s="5"/>
      <c r="J17" s="5"/>
      <c r="K17" s="6" t="s">
        <v>21</v>
      </c>
      <c r="L17" s="5">
        <v>60</v>
      </c>
      <c r="M17" s="5">
        <v>18.399999999999999</v>
      </c>
      <c r="N17" s="5">
        <v>0.6</v>
      </c>
      <c r="O17" s="6"/>
      <c r="P17" s="5"/>
      <c r="Q17" s="5"/>
      <c r="R17" s="5"/>
      <c r="S17" s="6"/>
      <c r="T17" s="5"/>
      <c r="U17" s="5"/>
      <c r="V17" s="5"/>
      <c r="W17" s="6"/>
      <c r="X17" s="5"/>
      <c r="Y17" s="5"/>
      <c r="Z17" s="5"/>
    </row>
    <row r="18" spans="2:26" ht="17.100000000000001" hidden="1" customHeight="1" x14ac:dyDescent="0.25">
      <c r="B18" s="15"/>
      <c r="C18" s="6"/>
      <c r="D18" s="5"/>
      <c r="E18" s="5"/>
      <c r="F18" s="5"/>
      <c r="G18" s="6"/>
      <c r="H18" s="5"/>
      <c r="I18" s="5"/>
      <c r="J18" s="5"/>
      <c r="K18" s="6" t="s">
        <v>39</v>
      </c>
      <c r="L18" s="5">
        <v>11.84</v>
      </c>
      <c r="M18" s="5">
        <v>2.14</v>
      </c>
      <c r="N18" s="5">
        <v>0.74</v>
      </c>
      <c r="O18" s="6"/>
      <c r="P18" s="5"/>
      <c r="Q18" s="5"/>
      <c r="R18" s="5"/>
      <c r="S18" s="6"/>
      <c r="T18" s="5"/>
      <c r="U18" s="5"/>
      <c r="V18" s="5"/>
      <c r="W18" s="6"/>
      <c r="X18" s="5"/>
      <c r="Y18" s="5"/>
      <c r="Z18" s="5"/>
    </row>
    <row r="19" spans="2:26" s="9" customFormat="1" ht="17.100000000000001" hidden="1" customHeight="1" x14ac:dyDescent="0.25">
      <c r="B19" s="15"/>
      <c r="C19" s="2"/>
      <c r="D19" s="1">
        <f>SUM(D14:D18)</f>
        <v>205.78</v>
      </c>
      <c r="E19" s="1">
        <f t="shared" ref="E19" si="11">SUM(E14:E18)</f>
        <v>17.72</v>
      </c>
      <c r="F19" s="1">
        <f t="shared" ref="F19" si="12">SUM(F14:F18)</f>
        <v>30.31</v>
      </c>
      <c r="G19" s="2"/>
      <c r="H19" s="1">
        <f>SUM(H14:H18)</f>
        <v>168.5</v>
      </c>
      <c r="I19" s="1">
        <f t="shared" ref="I19" si="13">SUM(I14:I18)</f>
        <v>22.84</v>
      </c>
      <c r="J19" s="1">
        <f t="shared" ref="J19" si="14">SUM(J14:J18)</f>
        <v>7.88</v>
      </c>
      <c r="K19" s="2"/>
      <c r="L19" s="1">
        <f>SUM(L14:L18)</f>
        <v>646.96</v>
      </c>
      <c r="M19" s="1">
        <f t="shared" ref="M19" si="15">SUM(M14:M18)</f>
        <v>59.74</v>
      </c>
      <c r="N19" s="1">
        <f t="shared" ref="N19" si="16">SUM(N14:N18)</f>
        <v>35</v>
      </c>
      <c r="O19" s="2"/>
      <c r="P19" s="1">
        <f>SUM(P14:P18)</f>
        <v>136.42000000000002</v>
      </c>
      <c r="Q19" s="1">
        <f t="shared" ref="Q19" si="17">SUM(Q14:Q18)</f>
        <v>22.830000000000002</v>
      </c>
      <c r="R19" s="1">
        <f t="shared" ref="R19" si="18">SUM(R14:R18)</f>
        <v>1.63</v>
      </c>
      <c r="S19" s="2"/>
      <c r="T19" s="1">
        <f>SUM(T14:T18)</f>
        <v>0</v>
      </c>
      <c r="U19" s="1">
        <f t="shared" ref="U19" si="19">SUM(U14:U18)</f>
        <v>0</v>
      </c>
      <c r="V19" s="1">
        <f t="shared" ref="V19" si="20">SUM(V14:V18)</f>
        <v>0</v>
      </c>
      <c r="W19" s="2"/>
      <c r="X19" s="1">
        <f>SUM(X14:X18)</f>
        <v>66</v>
      </c>
      <c r="Y19" s="1">
        <f t="shared" ref="Y19" si="21">SUM(Y14:Y18)</f>
        <v>1</v>
      </c>
      <c r="Z19" s="1">
        <f t="shared" ref="Z19" si="22">SUM(Z14:Z18)</f>
        <v>4.5</v>
      </c>
    </row>
    <row r="20" spans="2:26" ht="9.9499999999999993" hidden="1" customHeight="1" x14ac:dyDescent="0.25"/>
    <row r="21" spans="2:26" s="4" customFormat="1" ht="18" hidden="1" customHeight="1" x14ac:dyDescent="0.25">
      <c r="B21" s="15" t="s">
        <v>33</v>
      </c>
      <c r="C21" s="16" t="s">
        <v>10</v>
      </c>
      <c r="D21" s="16"/>
      <c r="E21" s="16"/>
      <c r="F21" s="16"/>
      <c r="G21" s="16" t="s">
        <v>11</v>
      </c>
      <c r="H21" s="16"/>
      <c r="I21" s="16"/>
      <c r="J21" s="16"/>
      <c r="K21" s="16" t="s">
        <v>12</v>
      </c>
      <c r="L21" s="16"/>
      <c r="M21" s="16"/>
      <c r="N21" s="16"/>
      <c r="O21" s="16" t="s">
        <v>13</v>
      </c>
      <c r="P21" s="16"/>
      <c r="Q21" s="16"/>
      <c r="R21" s="16"/>
      <c r="S21" s="16" t="s">
        <v>14</v>
      </c>
      <c r="T21" s="16"/>
      <c r="U21" s="16"/>
      <c r="V21" s="16"/>
      <c r="W21" s="16" t="s">
        <v>15</v>
      </c>
      <c r="X21" s="16"/>
      <c r="Y21" s="16"/>
      <c r="Z21" s="16"/>
    </row>
    <row r="22" spans="2:26" s="4" customFormat="1" ht="18" hidden="1" customHeight="1" x14ac:dyDescent="0.25">
      <c r="B22" s="15"/>
      <c r="C22" s="1" t="s">
        <v>9</v>
      </c>
      <c r="D22" s="1" t="s">
        <v>29</v>
      </c>
      <c r="E22" s="1" t="s">
        <v>7</v>
      </c>
      <c r="F22" s="1" t="s">
        <v>8</v>
      </c>
      <c r="G22" s="1" t="s">
        <v>9</v>
      </c>
      <c r="H22" s="1" t="s">
        <v>29</v>
      </c>
      <c r="I22" s="1" t="s">
        <v>7</v>
      </c>
      <c r="J22" s="1" t="s">
        <v>8</v>
      </c>
      <c r="K22" s="1" t="s">
        <v>9</v>
      </c>
      <c r="L22" s="1" t="s">
        <v>29</v>
      </c>
      <c r="M22" s="1" t="s">
        <v>7</v>
      </c>
      <c r="N22" s="1" t="s">
        <v>8</v>
      </c>
      <c r="O22" s="1" t="s">
        <v>9</v>
      </c>
      <c r="P22" s="1" t="s">
        <v>29</v>
      </c>
      <c r="Q22" s="1" t="s">
        <v>7</v>
      </c>
      <c r="R22" s="1" t="s">
        <v>8</v>
      </c>
      <c r="S22" s="1" t="s">
        <v>9</v>
      </c>
      <c r="T22" s="1" t="s">
        <v>29</v>
      </c>
      <c r="U22" s="1" t="s">
        <v>7</v>
      </c>
      <c r="V22" s="1" t="s">
        <v>8</v>
      </c>
      <c r="W22" s="1" t="s">
        <v>9</v>
      </c>
      <c r="X22" s="1" t="s">
        <v>29</v>
      </c>
      <c r="Y22" s="1" t="s">
        <v>7</v>
      </c>
      <c r="Z22" s="1" t="s">
        <v>8</v>
      </c>
    </row>
    <row r="23" spans="2:26" ht="17.100000000000001" hidden="1" customHeight="1" x14ac:dyDescent="0.25">
      <c r="B23" s="15"/>
      <c r="C23" s="6" t="s">
        <v>22</v>
      </c>
      <c r="D23" s="5">
        <v>120</v>
      </c>
      <c r="E23" s="5">
        <v>0</v>
      </c>
      <c r="F23" s="5">
        <v>27</v>
      </c>
      <c r="G23" s="6" t="s">
        <v>25</v>
      </c>
      <c r="H23" s="5">
        <v>121</v>
      </c>
      <c r="I23" s="5">
        <v>22</v>
      </c>
      <c r="J23" s="5">
        <v>4.3</v>
      </c>
      <c r="K23" s="6" t="s">
        <v>30</v>
      </c>
      <c r="L23" s="5">
        <v>216</v>
      </c>
      <c r="M23" s="5">
        <v>38.700000000000003</v>
      </c>
      <c r="N23" s="5">
        <v>3.9</v>
      </c>
      <c r="O23" s="6" t="s">
        <v>35</v>
      </c>
      <c r="P23" s="5">
        <v>26.24</v>
      </c>
      <c r="Q23" s="5">
        <v>0.52</v>
      </c>
      <c r="R23" s="5">
        <v>0.56000000000000005</v>
      </c>
      <c r="S23" s="6"/>
      <c r="T23" s="5"/>
      <c r="U23" s="5"/>
      <c r="V23" s="5"/>
      <c r="W23" s="6" t="s">
        <v>34</v>
      </c>
      <c r="X23" s="5">
        <v>66</v>
      </c>
      <c r="Y23" s="5">
        <v>1</v>
      </c>
      <c r="Z23" s="5">
        <v>4.5</v>
      </c>
    </row>
    <row r="24" spans="2:26" ht="17.100000000000001" hidden="1" customHeight="1" x14ac:dyDescent="0.25">
      <c r="B24" s="15"/>
      <c r="C24" s="6" t="s">
        <v>23</v>
      </c>
      <c r="D24" s="5">
        <v>44.28</v>
      </c>
      <c r="E24" s="5">
        <v>11.92</v>
      </c>
      <c r="F24" s="5">
        <v>3.11</v>
      </c>
      <c r="G24" s="6" t="s">
        <v>26</v>
      </c>
      <c r="H24" s="5">
        <v>45.5</v>
      </c>
      <c r="I24" s="5">
        <v>0.75</v>
      </c>
      <c r="J24" s="5">
        <v>3.3</v>
      </c>
      <c r="K24" s="6" t="s">
        <v>19</v>
      </c>
      <c r="L24" s="5">
        <v>159</v>
      </c>
      <c r="M24" s="5">
        <v>0</v>
      </c>
      <c r="N24" s="5">
        <v>32</v>
      </c>
      <c r="O24" s="6" t="s">
        <v>17</v>
      </c>
      <c r="P24" s="5">
        <v>98</v>
      </c>
      <c r="Q24" s="5">
        <v>26</v>
      </c>
      <c r="R24" s="5">
        <v>1.3</v>
      </c>
      <c r="S24" s="6"/>
      <c r="T24" s="5"/>
      <c r="U24" s="5"/>
      <c r="V24" s="5"/>
      <c r="W24" s="6" t="s">
        <v>36</v>
      </c>
      <c r="X24" s="5" t="s">
        <v>5</v>
      </c>
      <c r="Y24" s="5" t="s">
        <v>5</v>
      </c>
      <c r="Z24" s="5" t="s">
        <v>5</v>
      </c>
    </row>
    <row r="25" spans="2:26" ht="17.100000000000001" hidden="1" customHeight="1" x14ac:dyDescent="0.25">
      <c r="B25" s="15"/>
      <c r="C25" s="6" t="s">
        <v>24</v>
      </c>
      <c r="D25" s="5">
        <v>41.5</v>
      </c>
      <c r="E25" s="5">
        <v>5.8</v>
      </c>
      <c r="F25" s="5">
        <v>0.2</v>
      </c>
      <c r="G25" s="6" t="s">
        <v>27</v>
      </c>
      <c r="H25" s="5">
        <v>2</v>
      </c>
      <c r="I25" s="5">
        <v>0.09</v>
      </c>
      <c r="J25" s="5">
        <v>0.28000000000000003</v>
      </c>
      <c r="K25" s="6" t="s">
        <v>20</v>
      </c>
      <c r="L25" s="5">
        <v>70.88</v>
      </c>
      <c r="M25" s="5">
        <v>0.5</v>
      </c>
      <c r="N25" s="5">
        <v>5.76</v>
      </c>
      <c r="O25" s="6"/>
      <c r="P25" s="5"/>
      <c r="Q25" s="5"/>
      <c r="R25" s="5"/>
      <c r="S25" s="6"/>
      <c r="T25" s="5"/>
      <c r="U25" s="5"/>
      <c r="V25" s="5"/>
      <c r="W25" s="6"/>
      <c r="X25" s="5"/>
      <c r="Y25" s="5"/>
      <c r="Z25" s="5"/>
    </row>
    <row r="26" spans="2:26" ht="17.100000000000001" hidden="1" customHeight="1" x14ac:dyDescent="0.25">
      <c r="B26" s="15"/>
      <c r="C26" s="6"/>
      <c r="D26" s="5"/>
      <c r="E26" s="5"/>
      <c r="F26" s="5"/>
      <c r="G26" s="6"/>
      <c r="H26" s="5"/>
      <c r="I26" s="5"/>
      <c r="J26" s="5"/>
      <c r="K26" s="6" t="s">
        <v>21</v>
      </c>
      <c r="L26" s="5">
        <v>60</v>
      </c>
      <c r="M26" s="5">
        <v>18.399999999999999</v>
      </c>
      <c r="N26" s="5">
        <v>0.6</v>
      </c>
      <c r="O26" s="6"/>
      <c r="P26" s="5"/>
      <c r="Q26" s="5"/>
      <c r="R26" s="5"/>
      <c r="S26" s="6"/>
      <c r="T26" s="5"/>
      <c r="U26" s="5"/>
      <c r="V26" s="5"/>
      <c r="W26" s="6"/>
      <c r="X26" s="5"/>
      <c r="Y26" s="5"/>
      <c r="Z26" s="5"/>
    </row>
    <row r="27" spans="2:26" ht="17.100000000000001" hidden="1" customHeight="1" x14ac:dyDescent="0.25">
      <c r="B27" s="15"/>
      <c r="C27" s="6"/>
      <c r="D27" s="5"/>
      <c r="E27" s="5"/>
      <c r="F27" s="5"/>
      <c r="G27" s="6"/>
      <c r="H27" s="5"/>
      <c r="I27" s="5"/>
      <c r="J27" s="5"/>
      <c r="K27" s="6"/>
      <c r="L27" s="5"/>
      <c r="M27" s="5"/>
      <c r="N27" s="5"/>
      <c r="O27" s="6"/>
      <c r="P27" s="5"/>
      <c r="Q27" s="5"/>
      <c r="R27" s="5"/>
      <c r="S27" s="6"/>
      <c r="T27" s="5"/>
      <c r="U27" s="5"/>
      <c r="V27" s="5"/>
      <c r="W27" s="6"/>
      <c r="X27" s="5"/>
      <c r="Y27" s="5"/>
      <c r="Z27" s="5"/>
    </row>
    <row r="28" spans="2:26" s="9" customFormat="1" ht="17.100000000000001" hidden="1" customHeight="1" x14ac:dyDescent="0.25">
      <c r="B28" s="15"/>
      <c r="C28" s="2"/>
      <c r="D28" s="1">
        <f>SUM(D23:D27)</f>
        <v>205.78</v>
      </c>
      <c r="E28" s="1">
        <f t="shared" ref="E28" si="23">SUM(E23:E27)</f>
        <v>17.72</v>
      </c>
      <c r="F28" s="1">
        <f>SUM(F23:F27)</f>
        <v>30.31</v>
      </c>
      <c r="G28" s="2"/>
      <c r="H28" s="1">
        <f>SUM(H23:H27)</f>
        <v>168.5</v>
      </c>
      <c r="I28" s="1">
        <f t="shared" ref="I28" si="24">SUM(I23:I27)</f>
        <v>22.84</v>
      </c>
      <c r="J28" s="1">
        <f t="shared" ref="J28" si="25">SUM(J23:J27)</f>
        <v>7.88</v>
      </c>
      <c r="K28" s="2"/>
      <c r="L28" s="1">
        <f>SUM(L23:L27)</f>
        <v>505.88</v>
      </c>
      <c r="M28" s="1">
        <f t="shared" ref="M28" si="26">SUM(M23:M27)</f>
        <v>57.6</v>
      </c>
      <c r="N28" s="1">
        <f t="shared" ref="N28" si="27">SUM(N23:N27)</f>
        <v>42.26</v>
      </c>
      <c r="O28" s="2"/>
      <c r="P28" s="1">
        <f>SUM(P23:P27)</f>
        <v>124.24</v>
      </c>
      <c r="Q28" s="1">
        <f t="shared" ref="Q28" si="28">SUM(Q23:Q27)</f>
        <v>26.52</v>
      </c>
      <c r="R28" s="1">
        <f t="shared" ref="R28" si="29">SUM(R23:R27)</f>
        <v>1.86</v>
      </c>
      <c r="S28" s="2"/>
      <c r="T28" s="1">
        <f>SUM(T23:T27)</f>
        <v>0</v>
      </c>
      <c r="U28" s="1">
        <f t="shared" ref="U28" si="30">SUM(U23:U27)</f>
        <v>0</v>
      </c>
      <c r="V28" s="1">
        <f t="shared" ref="V28" si="31">SUM(V23:V27)</f>
        <v>0</v>
      </c>
      <c r="W28" s="2"/>
      <c r="X28" s="1">
        <f>SUM(X23:X27)</f>
        <v>66</v>
      </c>
      <c r="Y28" s="1">
        <f t="shared" ref="Y28" si="32">SUM(Y23:Y27)</f>
        <v>1</v>
      </c>
      <c r="Z28" s="1">
        <f t="shared" ref="Z28" si="33">SUM(Z23:Z27)</f>
        <v>4.5</v>
      </c>
    </row>
    <row r="29" spans="2:26" ht="9.9499999999999993" hidden="1" customHeight="1" x14ac:dyDescent="0.25"/>
    <row r="30" spans="2:26" s="4" customFormat="1" ht="18" hidden="1" customHeight="1" x14ac:dyDescent="0.25">
      <c r="B30" s="15" t="s">
        <v>41</v>
      </c>
      <c r="C30" s="16" t="s">
        <v>10</v>
      </c>
      <c r="D30" s="16"/>
      <c r="E30" s="16"/>
      <c r="F30" s="16"/>
      <c r="G30" s="16" t="s">
        <v>11</v>
      </c>
      <c r="H30" s="16"/>
      <c r="I30" s="16"/>
      <c r="J30" s="16"/>
      <c r="K30" s="16" t="s">
        <v>12</v>
      </c>
      <c r="L30" s="16"/>
      <c r="M30" s="16"/>
      <c r="N30" s="16"/>
      <c r="O30" s="16" t="s">
        <v>13</v>
      </c>
      <c r="P30" s="16"/>
      <c r="Q30" s="16"/>
      <c r="R30" s="16"/>
      <c r="S30" s="16" t="s">
        <v>14</v>
      </c>
      <c r="T30" s="16"/>
      <c r="U30" s="16"/>
      <c r="V30" s="16"/>
      <c r="W30" s="16" t="s">
        <v>15</v>
      </c>
      <c r="X30" s="16"/>
      <c r="Y30" s="16"/>
      <c r="Z30" s="16"/>
    </row>
    <row r="31" spans="2:26" s="4" customFormat="1" ht="18" hidden="1" customHeight="1" x14ac:dyDescent="0.25">
      <c r="B31" s="15"/>
      <c r="C31" s="1" t="s">
        <v>9</v>
      </c>
      <c r="D31" s="1" t="s">
        <v>29</v>
      </c>
      <c r="E31" s="1" t="s">
        <v>7</v>
      </c>
      <c r="F31" s="1" t="s">
        <v>8</v>
      </c>
      <c r="G31" s="1" t="s">
        <v>9</v>
      </c>
      <c r="H31" s="1" t="s">
        <v>29</v>
      </c>
      <c r="I31" s="1" t="s">
        <v>7</v>
      </c>
      <c r="J31" s="1" t="s">
        <v>8</v>
      </c>
      <c r="K31" s="1" t="s">
        <v>9</v>
      </c>
      <c r="L31" s="1" t="s">
        <v>29</v>
      </c>
      <c r="M31" s="1" t="s">
        <v>7</v>
      </c>
      <c r="N31" s="1" t="s">
        <v>8</v>
      </c>
      <c r="O31" s="1" t="s">
        <v>9</v>
      </c>
      <c r="P31" s="1" t="s">
        <v>29</v>
      </c>
      <c r="Q31" s="1" t="s">
        <v>7</v>
      </c>
      <c r="R31" s="1" t="s">
        <v>8</v>
      </c>
      <c r="S31" s="1" t="s">
        <v>9</v>
      </c>
      <c r="T31" s="1" t="s">
        <v>29</v>
      </c>
      <c r="U31" s="1" t="s">
        <v>7</v>
      </c>
      <c r="V31" s="1" t="s">
        <v>8</v>
      </c>
      <c r="W31" s="1" t="s">
        <v>9</v>
      </c>
      <c r="X31" s="1" t="s">
        <v>29</v>
      </c>
      <c r="Y31" s="1" t="s">
        <v>7</v>
      </c>
      <c r="Z31" s="1" t="s">
        <v>8</v>
      </c>
    </row>
    <row r="32" spans="2:26" ht="17.100000000000001" hidden="1" customHeight="1" x14ac:dyDescent="0.25">
      <c r="B32" s="15"/>
      <c r="C32" s="6" t="s">
        <v>22</v>
      </c>
      <c r="D32" s="5">
        <v>120</v>
      </c>
      <c r="E32" s="5">
        <v>0</v>
      </c>
      <c r="F32" s="5">
        <v>27</v>
      </c>
      <c r="G32" s="6" t="s">
        <v>25</v>
      </c>
      <c r="H32" s="5">
        <v>121</v>
      </c>
      <c r="I32" s="5">
        <v>22</v>
      </c>
      <c r="J32" s="5">
        <v>4.3</v>
      </c>
      <c r="K32" s="6" t="s">
        <v>42</v>
      </c>
      <c r="L32" s="5">
        <v>174</v>
      </c>
      <c r="M32" s="5">
        <v>37.200000000000003</v>
      </c>
      <c r="N32" s="5">
        <v>7.5</v>
      </c>
      <c r="O32" s="6" t="s">
        <v>44</v>
      </c>
      <c r="P32" s="5">
        <v>51.66</v>
      </c>
      <c r="Q32" s="5">
        <v>2.94</v>
      </c>
      <c r="R32" s="5">
        <v>1.38</v>
      </c>
      <c r="S32" s="6"/>
      <c r="T32" s="5"/>
      <c r="U32" s="5"/>
      <c r="V32" s="5"/>
      <c r="W32" s="6" t="s">
        <v>34</v>
      </c>
      <c r="X32" s="5">
        <v>66</v>
      </c>
      <c r="Y32" s="5">
        <v>1</v>
      </c>
      <c r="Z32" s="5">
        <v>4.5</v>
      </c>
    </row>
    <row r="33" spans="2:26" ht="17.100000000000001" hidden="1" customHeight="1" x14ac:dyDescent="0.25">
      <c r="B33" s="15"/>
      <c r="C33" s="6" t="s">
        <v>23</v>
      </c>
      <c r="D33" s="5">
        <v>44.28</v>
      </c>
      <c r="E33" s="5">
        <v>11.92</v>
      </c>
      <c r="F33" s="5">
        <v>3.11</v>
      </c>
      <c r="G33" s="6" t="s">
        <v>26</v>
      </c>
      <c r="H33" s="5">
        <v>45.5</v>
      </c>
      <c r="I33" s="5">
        <v>0.75</v>
      </c>
      <c r="J33" s="5">
        <v>3.3</v>
      </c>
      <c r="K33" s="6" t="s">
        <v>43</v>
      </c>
      <c r="L33" s="5">
        <v>89.96</v>
      </c>
      <c r="M33" s="5">
        <v>5.64</v>
      </c>
      <c r="N33" s="5">
        <v>2.38</v>
      </c>
      <c r="O33" s="6" t="s">
        <v>18</v>
      </c>
      <c r="P33" s="5">
        <v>84.76</v>
      </c>
      <c r="Q33" s="5">
        <v>19.89</v>
      </c>
      <c r="R33" s="5">
        <v>0.25</v>
      </c>
      <c r="S33" s="6"/>
      <c r="T33" s="5"/>
      <c r="U33" s="5"/>
      <c r="V33" s="5"/>
      <c r="W33" s="6" t="s">
        <v>36</v>
      </c>
      <c r="X33" s="5" t="s">
        <v>5</v>
      </c>
      <c r="Y33" s="5" t="s">
        <v>5</v>
      </c>
      <c r="Z33" s="5" t="s">
        <v>5</v>
      </c>
    </row>
    <row r="34" spans="2:26" ht="17.100000000000001" hidden="1" customHeight="1" x14ac:dyDescent="0.25">
      <c r="B34" s="15"/>
      <c r="C34" s="6" t="s">
        <v>24</v>
      </c>
      <c r="D34" s="5">
        <v>41.5</v>
      </c>
      <c r="E34" s="5">
        <v>5.8</v>
      </c>
      <c r="F34" s="5">
        <v>0.2</v>
      </c>
      <c r="G34" s="6" t="s">
        <v>27</v>
      </c>
      <c r="H34" s="5">
        <v>2</v>
      </c>
      <c r="I34" s="5">
        <v>0.09</v>
      </c>
      <c r="J34" s="5">
        <v>0.28000000000000003</v>
      </c>
      <c r="K34" s="6" t="s">
        <v>20</v>
      </c>
      <c r="L34" s="5">
        <v>70.88</v>
      </c>
      <c r="M34" s="5">
        <v>0.5</v>
      </c>
      <c r="N34" s="5">
        <v>5.76</v>
      </c>
      <c r="O34" s="6"/>
      <c r="P34" s="5"/>
      <c r="Q34" s="5"/>
      <c r="R34" s="5"/>
      <c r="S34" s="6"/>
      <c r="T34" s="5"/>
      <c r="U34" s="5"/>
      <c r="V34" s="5"/>
      <c r="W34" s="6"/>
      <c r="X34" s="5"/>
      <c r="Y34" s="5"/>
      <c r="Z34" s="5"/>
    </row>
    <row r="35" spans="2:26" ht="17.100000000000001" hidden="1" customHeight="1" x14ac:dyDescent="0.25">
      <c r="B35" s="15"/>
      <c r="C35" s="6"/>
      <c r="D35" s="5"/>
      <c r="E35" s="5"/>
      <c r="F35" s="5"/>
      <c r="G35" s="6"/>
      <c r="H35" s="5"/>
      <c r="I35" s="5"/>
      <c r="J35" s="5"/>
      <c r="K35" s="6"/>
      <c r="L35" s="5"/>
      <c r="M35" s="5"/>
      <c r="N35" s="5"/>
      <c r="O35" s="6"/>
      <c r="P35" s="5"/>
      <c r="Q35" s="5"/>
      <c r="R35" s="5"/>
      <c r="S35" s="6"/>
      <c r="T35" s="5"/>
      <c r="U35" s="5"/>
      <c r="V35" s="5"/>
      <c r="W35" s="6"/>
      <c r="X35" s="5"/>
      <c r="Y35" s="5"/>
      <c r="Z35" s="5"/>
    </row>
    <row r="36" spans="2:26" ht="17.100000000000001" hidden="1" customHeight="1" x14ac:dyDescent="0.25">
      <c r="B36" s="15"/>
      <c r="C36" s="6"/>
      <c r="D36" s="5"/>
      <c r="E36" s="5"/>
      <c r="F36" s="5"/>
      <c r="G36" s="6"/>
      <c r="H36" s="5"/>
      <c r="I36" s="5"/>
      <c r="J36" s="5"/>
      <c r="K36" s="6"/>
      <c r="L36" s="5"/>
      <c r="M36" s="5"/>
      <c r="N36" s="5"/>
      <c r="O36" s="6"/>
      <c r="P36" s="5"/>
      <c r="Q36" s="5"/>
      <c r="R36" s="5"/>
      <c r="S36" s="6"/>
      <c r="T36" s="5"/>
      <c r="U36" s="5"/>
      <c r="V36" s="5"/>
      <c r="W36" s="6"/>
      <c r="X36" s="5"/>
      <c r="Y36" s="5"/>
      <c r="Z36" s="5"/>
    </row>
    <row r="37" spans="2:26" s="9" customFormat="1" ht="17.100000000000001" hidden="1" customHeight="1" x14ac:dyDescent="0.25">
      <c r="B37" s="15"/>
      <c r="C37" s="2"/>
      <c r="D37" s="1">
        <f>SUM(D32:D36)</f>
        <v>205.78</v>
      </c>
      <c r="E37" s="1">
        <f t="shared" ref="E37" si="34">SUM(E32:E36)</f>
        <v>17.72</v>
      </c>
      <c r="F37" s="1">
        <f t="shared" ref="F37" si="35">SUM(F32:F36)</f>
        <v>30.31</v>
      </c>
      <c r="G37" s="2"/>
      <c r="H37" s="1">
        <f>SUM(H32:H36)</f>
        <v>168.5</v>
      </c>
      <c r="I37" s="1">
        <f t="shared" ref="I37" si="36">SUM(I32:I36)</f>
        <v>22.84</v>
      </c>
      <c r="J37" s="1">
        <f t="shared" ref="J37" si="37">SUM(J32:J36)</f>
        <v>7.88</v>
      </c>
      <c r="K37" s="2"/>
      <c r="L37" s="1">
        <f>SUM(L32:L36)</f>
        <v>334.84</v>
      </c>
      <c r="M37" s="1">
        <f t="shared" ref="M37" si="38">SUM(M32:M36)</f>
        <v>43.34</v>
      </c>
      <c r="N37" s="1">
        <f t="shared" ref="N37" si="39">SUM(N32:N36)</f>
        <v>15.639999999999999</v>
      </c>
      <c r="O37" s="2"/>
      <c r="P37" s="1">
        <f>SUM(P32:P36)</f>
        <v>136.42000000000002</v>
      </c>
      <c r="Q37" s="1">
        <f t="shared" ref="Q37" si="40">SUM(Q32:Q36)</f>
        <v>22.830000000000002</v>
      </c>
      <c r="R37" s="1">
        <f t="shared" ref="R37" si="41">SUM(R32:R36)</f>
        <v>1.63</v>
      </c>
      <c r="S37" s="2"/>
      <c r="T37" s="1">
        <f>SUM(T32:T36)</f>
        <v>0</v>
      </c>
      <c r="U37" s="1">
        <f t="shared" ref="U37" si="42">SUM(U32:U36)</f>
        <v>0</v>
      </c>
      <c r="V37" s="1">
        <f t="shared" ref="V37" si="43">SUM(V32:V36)</f>
        <v>0</v>
      </c>
      <c r="W37" s="2"/>
      <c r="X37" s="1">
        <f>SUM(X32:X36)</f>
        <v>66</v>
      </c>
      <c r="Y37" s="1">
        <f t="shared" ref="Y37" si="44">SUM(Y32:Y36)</f>
        <v>1</v>
      </c>
      <c r="Z37" s="1">
        <f t="shared" ref="Z37" si="45">SUM(Z32:Z36)</f>
        <v>4.5</v>
      </c>
    </row>
    <row r="38" spans="2:26" ht="9.9499999999999993" hidden="1" customHeight="1" x14ac:dyDescent="0.25"/>
    <row r="39" spans="2:26" s="4" customFormat="1" ht="18" hidden="1" customHeight="1" x14ac:dyDescent="0.25">
      <c r="B39" s="18" t="s">
        <v>37</v>
      </c>
      <c r="C39" s="16" t="s">
        <v>10</v>
      </c>
      <c r="D39" s="16"/>
      <c r="E39" s="16"/>
      <c r="F39" s="16"/>
      <c r="G39" s="16" t="s">
        <v>11</v>
      </c>
      <c r="H39" s="16"/>
      <c r="I39" s="16"/>
      <c r="J39" s="16"/>
      <c r="K39" s="16" t="s">
        <v>12</v>
      </c>
      <c r="L39" s="16"/>
      <c r="M39" s="16"/>
      <c r="N39" s="16"/>
      <c r="O39" s="16" t="s">
        <v>13</v>
      </c>
      <c r="P39" s="16"/>
      <c r="Q39" s="16"/>
      <c r="R39" s="16"/>
      <c r="S39" s="16" t="s">
        <v>14</v>
      </c>
      <c r="T39" s="16"/>
      <c r="U39" s="16"/>
      <c r="V39" s="16"/>
      <c r="W39" s="16" t="s">
        <v>15</v>
      </c>
      <c r="X39" s="16"/>
      <c r="Y39" s="16"/>
      <c r="Z39" s="16"/>
    </row>
    <row r="40" spans="2:26" s="4" customFormat="1" ht="18" hidden="1" customHeight="1" x14ac:dyDescent="0.25">
      <c r="B40" s="19"/>
      <c r="C40" s="1" t="s">
        <v>9</v>
      </c>
      <c r="D40" s="1" t="s">
        <v>29</v>
      </c>
      <c r="E40" s="1" t="s">
        <v>7</v>
      </c>
      <c r="F40" s="1" t="s">
        <v>8</v>
      </c>
      <c r="G40" s="1" t="s">
        <v>9</v>
      </c>
      <c r="H40" s="1" t="s">
        <v>29</v>
      </c>
      <c r="I40" s="1" t="s">
        <v>7</v>
      </c>
      <c r="J40" s="1" t="s">
        <v>8</v>
      </c>
      <c r="K40" s="1" t="s">
        <v>9</v>
      </c>
      <c r="L40" s="1" t="s">
        <v>29</v>
      </c>
      <c r="M40" s="1" t="s">
        <v>7</v>
      </c>
      <c r="N40" s="1" t="s">
        <v>8</v>
      </c>
      <c r="O40" s="1" t="s">
        <v>9</v>
      </c>
      <c r="P40" s="1" t="s">
        <v>29</v>
      </c>
      <c r="Q40" s="1" t="s">
        <v>7</v>
      </c>
      <c r="R40" s="1" t="s">
        <v>8</v>
      </c>
      <c r="S40" s="1" t="s">
        <v>9</v>
      </c>
      <c r="T40" s="1" t="s">
        <v>29</v>
      </c>
      <c r="U40" s="1" t="s">
        <v>7</v>
      </c>
      <c r="V40" s="1" t="s">
        <v>8</v>
      </c>
      <c r="W40" s="1" t="s">
        <v>9</v>
      </c>
      <c r="X40" s="1" t="s">
        <v>29</v>
      </c>
      <c r="Y40" s="1" t="s">
        <v>7</v>
      </c>
      <c r="Z40" s="1" t="s">
        <v>8</v>
      </c>
    </row>
    <row r="41" spans="2:26" ht="17.100000000000001" hidden="1" customHeight="1" x14ac:dyDescent="0.25">
      <c r="B41" s="19"/>
      <c r="C41" s="6" t="s">
        <v>22</v>
      </c>
      <c r="D41" s="5">
        <v>120</v>
      </c>
      <c r="E41" s="5">
        <v>0</v>
      </c>
      <c r="F41" s="5">
        <v>27</v>
      </c>
      <c r="G41" s="6" t="s">
        <v>25</v>
      </c>
      <c r="H41" s="5">
        <v>121</v>
      </c>
      <c r="I41" s="5">
        <v>22</v>
      </c>
      <c r="J41" s="5">
        <v>4.3</v>
      </c>
      <c r="K41" s="6" t="s">
        <v>30</v>
      </c>
      <c r="L41" s="5">
        <v>216</v>
      </c>
      <c r="M41" s="5">
        <v>38.700000000000003</v>
      </c>
      <c r="N41" s="5">
        <v>3.9</v>
      </c>
      <c r="O41" s="6" t="s">
        <v>35</v>
      </c>
      <c r="P41" s="5">
        <v>26.24</v>
      </c>
      <c r="Q41" s="5">
        <v>0.52</v>
      </c>
      <c r="R41" s="5">
        <v>0.56000000000000005</v>
      </c>
      <c r="S41" s="6"/>
      <c r="T41" s="5"/>
      <c r="U41" s="5"/>
      <c r="V41" s="5"/>
      <c r="W41" s="6" t="s">
        <v>34</v>
      </c>
      <c r="X41" s="5">
        <v>66</v>
      </c>
      <c r="Y41" s="5">
        <v>1</v>
      </c>
      <c r="Z41" s="5">
        <v>4.5</v>
      </c>
    </row>
    <row r="42" spans="2:26" ht="17.100000000000001" hidden="1" customHeight="1" x14ac:dyDescent="0.25">
      <c r="B42" s="19"/>
      <c r="C42" s="6" t="s">
        <v>23</v>
      </c>
      <c r="D42" s="5">
        <v>44.28</v>
      </c>
      <c r="E42" s="5">
        <v>11.92</v>
      </c>
      <c r="F42" s="5">
        <v>3.11</v>
      </c>
      <c r="G42" s="6" t="s">
        <v>26</v>
      </c>
      <c r="H42" s="5">
        <v>45.5</v>
      </c>
      <c r="I42" s="5">
        <v>0.75</v>
      </c>
      <c r="J42" s="5">
        <v>3.3</v>
      </c>
      <c r="K42" s="6" t="s">
        <v>19</v>
      </c>
      <c r="L42" s="5">
        <v>159</v>
      </c>
      <c r="M42" s="5">
        <v>0</v>
      </c>
      <c r="N42" s="5">
        <v>32</v>
      </c>
      <c r="O42" s="6" t="s">
        <v>17</v>
      </c>
      <c r="P42" s="5">
        <v>98</v>
      </c>
      <c r="Q42" s="5">
        <v>26</v>
      </c>
      <c r="R42" s="5">
        <v>1.3</v>
      </c>
      <c r="S42" s="6"/>
      <c r="T42" s="5"/>
      <c r="U42" s="5"/>
      <c r="V42" s="5"/>
      <c r="W42" s="6" t="s">
        <v>36</v>
      </c>
      <c r="X42" s="5" t="s">
        <v>5</v>
      </c>
      <c r="Y42" s="5" t="s">
        <v>5</v>
      </c>
      <c r="Z42" s="5" t="s">
        <v>5</v>
      </c>
    </row>
    <row r="43" spans="2:26" ht="17.100000000000001" hidden="1" customHeight="1" x14ac:dyDescent="0.25">
      <c r="B43" s="19"/>
      <c r="C43" s="6" t="s">
        <v>24</v>
      </c>
      <c r="D43" s="5">
        <v>41.5</v>
      </c>
      <c r="E43" s="5">
        <v>5.8</v>
      </c>
      <c r="F43" s="5">
        <v>0.2</v>
      </c>
      <c r="G43" s="6" t="s">
        <v>27</v>
      </c>
      <c r="H43" s="5">
        <v>2</v>
      </c>
      <c r="I43" s="5">
        <v>0.09</v>
      </c>
      <c r="J43" s="5">
        <v>0.28000000000000003</v>
      </c>
      <c r="K43" s="6" t="s">
        <v>20</v>
      </c>
      <c r="L43" s="5">
        <v>70.88</v>
      </c>
      <c r="M43" s="5">
        <v>0.5</v>
      </c>
      <c r="N43" s="5">
        <v>5.76</v>
      </c>
      <c r="O43" s="6"/>
      <c r="P43" s="5"/>
      <c r="Q43" s="5"/>
      <c r="R43" s="5"/>
      <c r="S43" s="6"/>
      <c r="T43" s="5"/>
      <c r="U43" s="5"/>
      <c r="V43" s="5"/>
      <c r="W43" s="6"/>
      <c r="X43" s="5"/>
      <c r="Y43" s="5"/>
      <c r="Z43" s="5"/>
    </row>
    <row r="44" spans="2:26" ht="17.100000000000001" hidden="1" customHeight="1" x14ac:dyDescent="0.25">
      <c r="B44" s="19"/>
      <c r="C44" s="6"/>
      <c r="D44" s="5"/>
      <c r="E44" s="5"/>
      <c r="F44" s="5"/>
      <c r="G44" s="6"/>
      <c r="H44" s="5"/>
      <c r="I44" s="5"/>
      <c r="J44" s="5"/>
      <c r="K44" s="6" t="s">
        <v>21</v>
      </c>
      <c r="L44" s="5">
        <v>60</v>
      </c>
      <c r="M44" s="5">
        <v>18.399999999999999</v>
      </c>
      <c r="N44" s="5">
        <v>0.6</v>
      </c>
      <c r="O44" s="6"/>
      <c r="P44" s="5"/>
      <c r="Q44" s="5"/>
      <c r="R44" s="5"/>
      <c r="S44" s="6"/>
      <c r="T44" s="5"/>
      <c r="U44" s="5"/>
      <c r="V44" s="5"/>
      <c r="W44" s="6"/>
      <c r="X44" s="5"/>
      <c r="Y44" s="5"/>
      <c r="Z44" s="5"/>
    </row>
    <row r="45" spans="2:26" ht="17.100000000000001" hidden="1" customHeight="1" x14ac:dyDescent="0.25">
      <c r="B45" s="19"/>
      <c r="C45" s="6"/>
      <c r="D45" s="5"/>
      <c r="E45" s="5"/>
      <c r="F45" s="5"/>
      <c r="G45" s="6"/>
      <c r="H45" s="5"/>
      <c r="I45" s="5"/>
      <c r="J45" s="5"/>
      <c r="K45" s="6"/>
      <c r="L45" s="5"/>
      <c r="M45" s="5"/>
      <c r="N45" s="5"/>
      <c r="O45" s="6"/>
      <c r="P45" s="5"/>
      <c r="Q45" s="5"/>
      <c r="R45" s="5"/>
      <c r="S45" s="6"/>
      <c r="T45" s="5"/>
      <c r="U45" s="5"/>
      <c r="V45" s="5"/>
      <c r="W45" s="6"/>
      <c r="X45" s="5"/>
      <c r="Y45" s="5"/>
      <c r="Z45" s="5"/>
    </row>
    <row r="46" spans="2:26" s="9" customFormat="1" ht="17.100000000000001" hidden="1" customHeight="1" x14ac:dyDescent="0.25">
      <c r="B46" s="20"/>
      <c r="C46" s="2"/>
      <c r="D46" s="1">
        <f>SUM(D41:D45)</f>
        <v>205.78</v>
      </c>
      <c r="E46" s="1">
        <f t="shared" ref="E46" si="46">SUM(E41:E45)</f>
        <v>17.72</v>
      </c>
      <c r="F46" s="1">
        <f t="shared" ref="F46" si="47">SUM(F41:F45)</f>
        <v>30.31</v>
      </c>
      <c r="G46" s="2"/>
      <c r="H46" s="1">
        <f>SUM(H41:H45)</f>
        <v>168.5</v>
      </c>
      <c r="I46" s="1">
        <f t="shared" ref="I46" si="48">SUM(I41:I45)</f>
        <v>22.84</v>
      </c>
      <c r="J46" s="1">
        <f t="shared" ref="J46" si="49">SUM(J41:J45)</f>
        <v>7.88</v>
      </c>
      <c r="K46" s="2"/>
      <c r="L46" s="1">
        <f>SUM(L41:L45)</f>
        <v>505.88</v>
      </c>
      <c r="M46" s="1">
        <f t="shared" ref="M46" si="50">SUM(M41:M45)</f>
        <v>57.6</v>
      </c>
      <c r="N46" s="1">
        <f t="shared" ref="N46" si="51">SUM(N41:N45)</f>
        <v>42.26</v>
      </c>
      <c r="O46" s="2"/>
      <c r="P46" s="1">
        <f>SUM(P41:P45)</f>
        <v>124.24</v>
      </c>
      <c r="Q46" s="1">
        <f t="shared" ref="Q46" si="52">SUM(Q41:Q45)</f>
        <v>26.52</v>
      </c>
      <c r="R46" s="1">
        <f t="shared" ref="R46" si="53">SUM(R41:R45)</f>
        <v>1.86</v>
      </c>
      <c r="S46" s="2"/>
      <c r="T46" s="1">
        <f>SUM(T41:T45)</f>
        <v>0</v>
      </c>
      <c r="U46" s="1">
        <f t="shared" ref="U46" si="54">SUM(U41:U45)</f>
        <v>0</v>
      </c>
      <c r="V46" s="1">
        <f t="shared" ref="V46" si="55">SUM(V41:V45)</f>
        <v>0</v>
      </c>
      <c r="W46" s="2"/>
      <c r="X46" s="1">
        <f>SUM(X41:X45)</f>
        <v>66</v>
      </c>
      <c r="Y46" s="1">
        <f t="shared" ref="Y46" si="56">SUM(Y41:Y45)</f>
        <v>1</v>
      </c>
      <c r="Z46" s="1">
        <f t="shared" ref="Z46" si="57">SUM(Z41:Z45)</f>
        <v>4.5</v>
      </c>
    </row>
    <row r="47" spans="2:26" ht="6.95" hidden="1" customHeight="1" x14ac:dyDescent="0.25"/>
    <row r="48" spans="2:26" ht="6.95" customHeight="1" x14ac:dyDescent="0.25"/>
    <row r="49" spans="2:26" s="10" customFormat="1" ht="18.95" customHeight="1" x14ac:dyDescent="0.25">
      <c r="B49" s="13" t="s">
        <v>28</v>
      </c>
      <c r="C49" s="14" t="s">
        <v>0</v>
      </c>
      <c r="D49" s="39" t="s">
        <v>6</v>
      </c>
      <c r="E49" s="39" t="s">
        <v>7</v>
      </c>
      <c r="F49" s="39" t="s">
        <v>8</v>
      </c>
      <c r="G49" s="42" t="s">
        <v>1</v>
      </c>
      <c r="H49" s="11" t="s">
        <v>29</v>
      </c>
      <c r="I49" s="1" t="s">
        <v>7</v>
      </c>
      <c r="J49" s="1" t="s">
        <v>8</v>
      </c>
      <c r="K49" s="14" t="s">
        <v>2</v>
      </c>
      <c r="L49" s="11" t="s">
        <v>6</v>
      </c>
      <c r="M49" s="1" t="s">
        <v>7</v>
      </c>
      <c r="N49" s="1" t="s">
        <v>8</v>
      </c>
      <c r="O49" s="14" t="s">
        <v>3</v>
      </c>
      <c r="P49" s="11" t="s">
        <v>29</v>
      </c>
      <c r="Q49" s="1" t="s">
        <v>7</v>
      </c>
      <c r="R49" s="1" t="s">
        <v>8</v>
      </c>
      <c r="S49" s="14" t="s">
        <v>4</v>
      </c>
      <c r="T49" s="11" t="s">
        <v>29</v>
      </c>
      <c r="U49" s="1" t="s">
        <v>7</v>
      </c>
      <c r="V49" s="1" t="s">
        <v>8</v>
      </c>
      <c r="W49" s="14" t="s">
        <v>31</v>
      </c>
      <c r="X49" s="11" t="s">
        <v>29</v>
      </c>
      <c r="Y49" s="1" t="s">
        <v>7</v>
      </c>
      <c r="Z49" s="1" t="s">
        <v>8</v>
      </c>
    </row>
    <row r="50" spans="2:26" s="9" customFormat="1" ht="18.95" customHeight="1" x14ac:dyDescent="0.25">
      <c r="B50" s="13"/>
      <c r="C50" s="14"/>
      <c r="D50" s="40">
        <f>SUM(D10+H10+L10+P10+T10+X10)</f>
        <v>44.309999999999995</v>
      </c>
      <c r="E50" s="40">
        <f t="shared" ref="E50:F50" si="58">SUM(E10+I10+M10+Q10+U10+Y10)</f>
        <v>140.67999999999998</v>
      </c>
      <c r="F50" s="40">
        <f>SUM(F10+J10+N10+R10+V10+Z10)</f>
        <v>89.06</v>
      </c>
      <c r="G50" s="42" t="s">
        <v>16</v>
      </c>
      <c r="H50" s="1">
        <f>SUM(D19+H19+L19+P19+T19+X19)</f>
        <v>1223.6600000000001</v>
      </c>
      <c r="I50" s="1">
        <f t="shared" ref="I50:J50" si="59">SUM(E19+I19+M19+Q19+U19+Y19)</f>
        <v>124.13000000000001</v>
      </c>
      <c r="J50" s="1">
        <f t="shared" si="59"/>
        <v>79.319999999999993</v>
      </c>
      <c r="K50" s="14"/>
      <c r="L50" s="1">
        <f>SUM(D28+H28+L28+P28+T28+X28)</f>
        <v>1070.4000000000001</v>
      </c>
      <c r="M50" s="1">
        <f t="shared" ref="M50:N50" si="60">SUM(E28+I28+M28+Q28+U28+Y28)</f>
        <v>125.67999999999999</v>
      </c>
      <c r="N50" s="1">
        <f t="shared" si="60"/>
        <v>86.809999999999988</v>
      </c>
      <c r="O50" s="14"/>
      <c r="P50" s="1">
        <f>SUM(D37+H37+L37+P37+T37+X37)</f>
        <v>911.54</v>
      </c>
      <c r="Q50" s="1">
        <f t="shared" ref="Q50:R50" si="61">SUM(E37+I37+M37+Q37+U37+Y37)</f>
        <v>107.73</v>
      </c>
      <c r="R50" s="1">
        <f t="shared" si="61"/>
        <v>59.96</v>
      </c>
      <c r="S50" s="14"/>
      <c r="T50" s="1">
        <f>SUM(D46+H46+L46+P46+T46+X46)</f>
        <v>1070.4000000000001</v>
      </c>
      <c r="U50" s="1">
        <f t="shared" ref="U50:V50" si="62">SUM(E46+I46+M46+Q46+U46+Y46)</f>
        <v>125.67999999999999</v>
      </c>
      <c r="V50" s="1">
        <f t="shared" si="62"/>
        <v>86.809999999999988</v>
      </c>
      <c r="W50" s="14"/>
      <c r="X50" s="1">
        <f>AVERAGE(D50,H50,L50,P50,T50)</f>
        <v>864.0619999999999</v>
      </c>
      <c r="Y50" s="1">
        <f>AVERAGE(E50,I50,M50,Q50,U50)</f>
        <v>124.78</v>
      </c>
      <c r="Z50" s="1">
        <f>AVERAGE(F50,J50,N50,R50,V50)</f>
        <v>80.391999999999996</v>
      </c>
    </row>
    <row r="51" spans="2:26" s="9" customFormat="1" ht="18.95" customHeight="1" x14ac:dyDescent="0.25">
      <c r="B51" s="13"/>
      <c r="C51" s="14"/>
      <c r="D51" s="41">
        <f>D50/SUM(D10:Z10)</f>
        <v>0.16168582375478924</v>
      </c>
      <c r="E51" s="41">
        <f>E50/SUM(D10:Z10)</f>
        <v>0.51333698230249947</v>
      </c>
      <c r="F51" s="41">
        <f>F50/SUM(D10:Z10)</f>
        <v>0.32497719394271118</v>
      </c>
      <c r="G51" s="42"/>
      <c r="H51" s="12">
        <f>H50/SUM(H50:J50)</f>
        <v>0.85743916026094691</v>
      </c>
      <c r="I51" s="12">
        <f>I50/SUM(H50:J50)</f>
        <v>8.6979980520072039E-2</v>
      </c>
      <c r="J51" s="12">
        <f>J50/SUM(H50:J50)</f>
        <v>5.558085921898101E-2</v>
      </c>
      <c r="K51" s="14"/>
      <c r="L51" s="12">
        <f>L50/SUM(L50:N50)</f>
        <v>0.83436615765965905</v>
      </c>
      <c r="M51" s="12">
        <f>M50/SUM(L50:N50)</f>
        <v>9.7966310439710325E-2</v>
      </c>
      <c r="N51" s="12">
        <f>N50/SUM(L50:N50)</f>
        <v>6.7667531900630587E-2</v>
      </c>
      <c r="O51" s="14"/>
      <c r="P51" s="12">
        <f>P50/SUM(P50:R50)</f>
        <v>0.84462070179665127</v>
      </c>
      <c r="Q51" s="12">
        <f>Q50/SUM(P50:R50)</f>
        <v>9.9821168796271412E-2</v>
      </c>
      <c r="R51" s="12">
        <f>R50/SUM(P50:R50)</f>
        <v>5.5558129407077265E-2</v>
      </c>
      <c r="S51" s="14"/>
      <c r="T51" s="12">
        <f>T50/SUM(T50:V50)</f>
        <v>0.83436615765965905</v>
      </c>
      <c r="U51" s="12">
        <f>U50/SUM(T50:V50)</f>
        <v>9.7966310439710325E-2</v>
      </c>
      <c r="V51" s="12">
        <f>V50/SUM(T50:V50)</f>
        <v>6.7667531900630587E-2</v>
      </c>
      <c r="W51" s="14"/>
      <c r="X51" s="12">
        <f>AVERAGE(D51,H51,L51,P51,T51)</f>
        <v>0.70649560022634117</v>
      </c>
      <c r="Y51" s="12">
        <f t="shared" ref="Y51:Z51" si="63">AVERAGE(E51,I51,M51,Q51,U51)</f>
        <v>0.17921415049965272</v>
      </c>
      <c r="Z51" s="12">
        <f t="shared" si="63"/>
        <v>0.11429024927400613</v>
      </c>
    </row>
    <row r="52" spans="2:26" ht="18.95" customHeight="1" x14ac:dyDescent="0.25">
      <c r="B52" s="43" t="s">
        <v>73</v>
      </c>
      <c r="C52" s="14"/>
      <c r="D52" s="44">
        <f>DADOS!H32</f>
        <v>0.1</v>
      </c>
      <c r="E52" s="44">
        <f>DADOS!H30</f>
        <v>0.35233265720081131</v>
      </c>
      <c r="F52" s="44">
        <f>DADOS!H31</f>
        <v>0.54766734279918861</v>
      </c>
      <c r="X52" s="3"/>
      <c r="Y52" s="3"/>
      <c r="Z52" s="3"/>
    </row>
    <row r="53" spans="2:26" ht="18.95" customHeight="1" x14ac:dyDescent="0.25">
      <c r="B53" s="43"/>
      <c r="C53" s="14"/>
      <c r="D53" s="46">
        <f>DADOS!G32</f>
        <v>52.038888888888891</v>
      </c>
      <c r="E53" s="46">
        <f>DADOS!G30</f>
        <v>183.35</v>
      </c>
      <c r="F53" s="45">
        <f>DADOS!G31</f>
        <v>285</v>
      </c>
    </row>
  </sheetData>
  <mergeCells count="44">
    <mergeCell ref="B52:B53"/>
    <mergeCell ref="C49:C53"/>
    <mergeCell ref="O39:R39"/>
    <mergeCell ref="S39:V39"/>
    <mergeCell ref="W39:Z39"/>
    <mergeCell ref="B30:B37"/>
    <mergeCell ref="C30:F30"/>
    <mergeCell ref="G30:J30"/>
    <mergeCell ref="K30:N30"/>
    <mergeCell ref="O30:R30"/>
    <mergeCell ref="B1:Z1"/>
    <mergeCell ref="B12:B19"/>
    <mergeCell ref="C12:F12"/>
    <mergeCell ref="G12:J12"/>
    <mergeCell ref="K12:N12"/>
    <mergeCell ref="O12:R12"/>
    <mergeCell ref="S12:V12"/>
    <mergeCell ref="W12:Z12"/>
    <mergeCell ref="C3:F3"/>
    <mergeCell ref="B3:B10"/>
    <mergeCell ref="G3:J3"/>
    <mergeCell ref="K3:N3"/>
    <mergeCell ref="O3:R3"/>
    <mergeCell ref="S3:V3"/>
    <mergeCell ref="S49:S51"/>
    <mergeCell ref="W49:W51"/>
    <mergeCell ref="B21:B28"/>
    <mergeCell ref="C21:F21"/>
    <mergeCell ref="W3:Z3"/>
    <mergeCell ref="G21:J21"/>
    <mergeCell ref="K21:N21"/>
    <mergeCell ref="O21:R21"/>
    <mergeCell ref="S21:V21"/>
    <mergeCell ref="W21:Z21"/>
    <mergeCell ref="S30:V30"/>
    <mergeCell ref="W30:Z30"/>
    <mergeCell ref="B39:B46"/>
    <mergeCell ref="C39:F39"/>
    <mergeCell ref="G39:J39"/>
    <mergeCell ref="K39:N39"/>
    <mergeCell ref="B49:B51"/>
    <mergeCell ref="G49:G51"/>
    <mergeCell ref="K49:K51"/>
    <mergeCell ref="O49:O51"/>
  </mergeCells>
  <pageMargins left="0.25" right="0.25" top="0.75" bottom="0.75" header="0.3" footer="0.3"/>
  <pageSetup paperSize="9" scale="5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E16" sqref="E16"/>
    </sheetView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DADOS</vt:lpstr>
      <vt:lpstr>DIETA</vt:lpstr>
      <vt:lpstr>PROGRESSO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Andrey</dc:creator>
  <cp:lastModifiedBy>Andrey</cp:lastModifiedBy>
  <cp:lastPrinted>2017-04-19T13:26:44Z</cp:lastPrinted>
  <dcterms:created xsi:type="dcterms:W3CDTF">2016-07-26T16:02:06Z</dcterms:created>
  <dcterms:modified xsi:type="dcterms:W3CDTF">2017-04-30T19:24:34Z</dcterms:modified>
</cp:coreProperties>
</file>