
<file path=[Content_Types].xml><?xml version="1.0" encoding="utf-8"?>
<Types xmlns="http://schemas.openxmlformats.org/package/2006/content-types">
  <Default Extension="png" ContentType="image/png"/>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05" yWindow="105" windowWidth="17460" windowHeight="9405"/>
  </bookViews>
  <sheets>
    <sheet name="INSTRUÇÕES - LEIA!!!" sheetId="50" r:id="rId1"/>
    <sheet name="TMB" sheetId="15" r:id="rId2"/>
    <sheet name="Dieta ON" sheetId="46" r:id="rId3"/>
    <sheet name="Dieta OFF" sheetId="53" r:id="rId4"/>
    <sheet name="Tabela Nutricional" sheetId="48" r:id="rId5"/>
    <sheet name="Tabela de pesquisa" sheetId="55" r:id="rId6"/>
    <sheet name="IG e VB" sheetId="36" r:id="rId7"/>
    <sheet name="Impressão" sheetId="34" r:id="rId8"/>
  </sheets>
  <definedNames>
    <definedName name="Nutr">'Tabela Nutricional'!$A:$F</definedName>
  </definedNames>
  <calcPr calcId="125725"/>
</workbook>
</file>

<file path=xl/calcChain.xml><?xml version="1.0" encoding="utf-8"?>
<calcChain xmlns="http://schemas.openxmlformats.org/spreadsheetml/2006/main">
  <c r="K55" i="34"/>
  <c r="L55"/>
  <c r="K56"/>
  <c r="L56"/>
  <c r="K57"/>
  <c r="L57"/>
  <c r="K58"/>
  <c r="L58"/>
  <c r="K59"/>
  <c r="L59"/>
  <c r="K60"/>
  <c r="L60"/>
  <c r="L54"/>
  <c r="K54"/>
  <c r="G55"/>
  <c r="H55"/>
  <c r="G56"/>
  <c r="H56"/>
  <c r="G57"/>
  <c r="H57"/>
  <c r="G58"/>
  <c r="H58"/>
  <c r="G59"/>
  <c r="H59"/>
  <c r="G60"/>
  <c r="H60"/>
  <c r="H54"/>
  <c r="G54"/>
  <c r="C55"/>
  <c r="D55"/>
  <c r="C56"/>
  <c r="D56"/>
  <c r="C57"/>
  <c r="D57"/>
  <c r="C58"/>
  <c r="D58"/>
  <c r="C59"/>
  <c r="D59"/>
  <c r="C60"/>
  <c r="D60"/>
  <c r="D54"/>
  <c r="C54"/>
  <c r="K46"/>
  <c r="L46"/>
  <c r="K47"/>
  <c r="L47"/>
  <c r="K48"/>
  <c r="L48"/>
  <c r="K49"/>
  <c r="L49"/>
  <c r="K50"/>
  <c r="L50"/>
  <c r="K51"/>
  <c r="L51"/>
  <c r="L45"/>
  <c r="K45"/>
  <c r="G46"/>
  <c r="H46"/>
  <c r="G47"/>
  <c r="H47"/>
  <c r="G48"/>
  <c r="H48"/>
  <c r="G49"/>
  <c r="H49"/>
  <c r="G50"/>
  <c r="H50"/>
  <c r="G51"/>
  <c r="H51"/>
  <c r="H45"/>
  <c r="G45"/>
  <c r="C46"/>
  <c r="D46"/>
  <c r="C47"/>
  <c r="D47"/>
  <c r="C48"/>
  <c r="D48"/>
  <c r="C49"/>
  <c r="D49"/>
  <c r="C50"/>
  <c r="D50"/>
  <c r="C51"/>
  <c r="D51"/>
  <c r="D45"/>
  <c r="C45"/>
  <c r="K37"/>
  <c r="L37"/>
  <c r="K38"/>
  <c r="L38"/>
  <c r="K39"/>
  <c r="L39"/>
  <c r="K40"/>
  <c r="L40"/>
  <c r="K41"/>
  <c r="L41"/>
  <c r="K42"/>
  <c r="L42"/>
  <c r="L36"/>
  <c r="K36"/>
  <c r="G37"/>
  <c r="H37"/>
  <c r="G38"/>
  <c r="H38"/>
  <c r="G39"/>
  <c r="H39"/>
  <c r="G40"/>
  <c r="H40"/>
  <c r="G41"/>
  <c r="H41"/>
  <c r="G42"/>
  <c r="H42"/>
  <c r="H36"/>
  <c r="G36"/>
  <c r="C37"/>
  <c r="D37"/>
  <c r="C38"/>
  <c r="D38"/>
  <c r="C39"/>
  <c r="D39"/>
  <c r="C40"/>
  <c r="D40"/>
  <c r="C41"/>
  <c r="D41"/>
  <c r="C42"/>
  <c r="D42"/>
  <c r="D36"/>
  <c r="C36"/>
  <c r="K24"/>
  <c r="L24"/>
  <c r="K25"/>
  <c r="L25"/>
  <c r="K26"/>
  <c r="L26"/>
  <c r="K27"/>
  <c r="L27"/>
  <c r="K28"/>
  <c r="L28"/>
  <c r="K29"/>
  <c r="L29"/>
  <c r="L23"/>
  <c r="K23"/>
  <c r="G24"/>
  <c r="H24"/>
  <c r="G25"/>
  <c r="H25"/>
  <c r="G26"/>
  <c r="H26"/>
  <c r="G27"/>
  <c r="H27"/>
  <c r="G28"/>
  <c r="H28"/>
  <c r="G29"/>
  <c r="H29"/>
  <c r="H23"/>
  <c r="G23"/>
  <c r="C24"/>
  <c r="D24"/>
  <c r="C25"/>
  <c r="D25"/>
  <c r="C26"/>
  <c r="D26"/>
  <c r="C27"/>
  <c r="D27"/>
  <c r="C28"/>
  <c r="D28"/>
  <c r="C29"/>
  <c r="D29"/>
  <c r="D23"/>
  <c r="C23"/>
  <c r="K15"/>
  <c r="L15"/>
  <c r="K16"/>
  <c r="L16"/>
  <c r="K17"/>
  <c r="L17"/>
  <c r="K18"/>
  <c r="L18"/>
  <c r="K19"/>
  <c r="L19"/>
  <c r="K20"/>
  <c r="L20"/>
  <c r="L14"/>
  <c r="K14"/>
  <c r="G15"/>
  <c r="H15"/>
  <c r="G16"/>
  <c r="H16"/>
  <c r="G17"/>
  <c r="H17"/>
  <c r="G18"/>
  <c r="H18"/>
  <c r="G19"/>
  <c r="H19"/>
  <c r="G20"/>
  <c r="H20"/>
  <c r="H14"/>
  <c r="G14"/>
  <c r="C15"/>
  <c r="D15"/>
  <c r="C16"/>
  <c r="D16"/>
  <c r="C17"/>
  <c r="D17"/>
  <c r="C18"/>
  <c r="D18"/>
  <c r="C19"/>
  <c r="D19"/>
  <c r="C20"/>
  <c r="D20"/>
  <c r="D14"/>
  <c r="C14"/>
  <c r="K6"/>
  <c r="L6"/>
  <c r="K7"/>
  <c r="L7"/>
  <c r="K8"/>
  <c r="L8"/>
  <c r="K9"/>
  <c r="L9"/>
  <c r="K10"/>
  <c r="L10"/>
  <c r="K11"/>
  <c r="L11"/>
  <c r="L5"/>
  <c r="G6"/>
  <c r="H6"/>
  <c r="G7"/>
  <c r="H7"/>
  <c r="G8"/>
  <c r="H8"/>
  <c r="G9"/>
  <c r="H9"/>
  <c r="G10"/>
  <c r="H10"/>
  <c r="G11"/>
  <c r="H11"/>
  <c r="H5"/>
  <c r="K5"/>
  <c r="G5"/>
  <c r="C6"/>
  <c r="D6"/>
  <c r="C7"/>
  <c r="D7"/>
  <c r="C8"/>
  <c r="D8"/>
  <c r="C9"/>
  <c r="D9"/>
  <c r="C10"/>
  <c r="D10"/>
  <c r="C11"/>
  <c r="D11"/>
  <c r="D5"/>
  <c r="C5"/>
  <c r="M53" l="1"/>
  <c r="I53"/>
  <c r="E53"/>
  <c r="M44"/>
  <c r="I44"/>
  <c r="E44"/>
  <c r="M35"/>
  <c r="I35"/>
  <c r="E35"/>
  <c r="K53"/>
  <c r="G53"/>
  <c r="C53"/>
  <c r="K44"/>
  <c r="G44"/>
  <c r="C44"/>
  <c r="K35"/>
  <c r="G35"/>
  <c r="C35"/>
  <c r="AC36" i="53"/>
  <c r="AB36"/>
  <c r="AA36"/>
  <c r="Z36"/>
  <c r="Y36"/>
  <c r="M60" i="34" s="1"/>
  <c r="S36" i="53"/>
  <c r="R36"/>
  <c r="Q36"/>
  <c r="P36"/>
  <c r="O36"/>
  <c r="I60" i="34" s="1"/>
  <c r="I36" i="53"/>
  <c r="H36"/>
  <c r="G36"/>
  <c r="F36"/>
  <c r="E36"/>
  <c r="E60" i="34" s="1"/>
  <c r="AC35" i="53"/>
  <c r="AB35"/>
  <c r="AA35"/>
  <c r="Z35"/>
  <c r="Y35"/>
  <c r="M59" i="34" s="1"/>
  <c r="S35" i="53"/>
  <c r="R35"/>
  <c r="Q35"/>
  <c r="P35"/>
  <c r="O35"/>
  <c r="I59" i="34" s="1"/>
  <c r="I35" i="53"/>
  <c r="H35"/>
  <c r="G35"/>
  <c r="F35"/>
  <c r="E35"/>
  <c r="E59" i="34" s="1"/>
  <c r="AC34" i="53"/>
  <c r="AB34"/>
  <c r="AA34"/>
  <c r="Z34"/>
  <c r="Y34"/>
  <c r="M58" i="34" s="1"/>
  <c r="S34" i="53"/>
  <c r="R34"/>
  <c r="Q34"/>
  <c r="P34"/>
  <c r="O34"/>
  <c r="I58" i="34" s="1"/>
  <c r="I34" i="53"/>
  <c r="H34"/>
  <c r="G34"/>
  <c r="F34"/>
  <c r="E34"/>
  <c r="E58" i="34" s="1"/>
  <c r="AC33" i="53"/>
  <c r="AB33"/>
  <c r="AA33"/>
  <c r="Z33"/>
  <c r="Y33"/>
  <c r="M57" i="34" s="1"/>
  <c r="S33" i="53"/>
  <c r="R33"/>
  <c r="Q33"/>
  <c r="P33"/>
  <c r="O33"/>
  <c r="I57" i="34" s="1"/>
  <c r="I33" i="53"/>
  <c r="H33"/>
  <c r="G33"/>
  <c r="F33"/>
  <c r="E33"/>
  <c r="E57" i="34" s="1"/>
  <c r="AC32" i="53"/>
  <c r="AB32"/>
  <c r="AA32"/>
  <c r="Z32"/>
  <c r="Y32"/>
  <c r="M56" i="34" s="1"/>
  <c r="S32" i="53"/>
  <c r="R32"/>
  <c r="Q32"/>
  <c r="P32"/>
  <c r="O32"/>
  <c r="I56" i="34" s="1"/>
  <c r="I32" i="53"/>
  <c r="H32"/>
  <c r="G32"/>
  <c r="F32"/>
  <c r="E32"/>
  <c r="E56" i="34" s="1"/>
  <c r="AC31" i="53"/>
  <c r="AB31"/>
  <c r="AA31"/>
  <c r="Z31"/>
  <c r="Y31"/>
  <c r="M55" i="34" s="1"/>
  <c r="S31" i="53"/>
  <c r="R31"/>
  <c r="Q31"/>
  <c r="P31"/>
  <c r="O31"/>
  <c r="I55" i="34" s="1"/>
  <c r="I31" i="53"/>
  <c r="H31"/>
  <c r="G31"/>
  <c r="F31"/>
  <c r="E31"/>
  <c r="E55" i="34" s="1"/>
  <c r="AC30" i="53"/>
  <c r="AB30"/>
  <c r="AA30"/>
  <c r="Z30"/>
  <c r="Y30"/>
  <c r="M54" i="34" s="1"/>
  <c r="S30" i="53"/>
  <c r="R30"/>
  <c r="Q30"/>
  <c r="P30"/>
  <c r="O30"/>
  <c r="I54" i="34" s="1"/>
  <c r="I30" i="53"/>
  <c r="H30"/>
  <c r="G30"/>
  <c r="F30"/>
  <c r="E30"/>
  <c r="E54" i="34" s="1"/>
  <c r="AC23" i="53"/>
  <c r="AB23"/>
  <c r="AA23"/>
  <c r="Z23"/>
  <c r="Y23"/>
  <c r="M51" i="34" s="1"/>
  <c r="S23" i="53"/>
  <c r="R23"/>
  <c r="Q23"/>
  <c r="P23"/>
  <c r="O23"/>
  <c r="I51" i="34" s="1"/>
  <c r="I23" i="53"/>
  <c r="H23"/>
  <c r="G23"/>
  <c r="F23"/>
  <c r="E23"/>
  <c r="E51" i="34" s="1"/>
  <c r="AC22" i="53"/>
  <c r="AB22"/>
  <c r="AA22"/>
  <c r="Z22"/>
  <c r="Y22"/>
  <c r="M50" i="34" s="1"/>
  <c r="S22" i="53"/>
  <c r="R22"/>
  <c r="Q22"/>
  <c r="P22"/>
  <c r="O22"/>
  <c r="I50" i="34" s="1"/>
  <c r="I22" i="53"/>
  <c r="H22"/>
  <c r="G22"/>
  <c r="F22"/>
  <c r="E22"/>
  <c r="E50" i="34" s="1"/>
  <c r="AC21" i="53"/>
  <c r="AB21"/>
  <c r="AA21"/>
  <c r="Z21"/>
  <c r="Y21"/>
  <c r="M49" i="34" s="1"/>
  <c r="S21" i="53"/>
  <c r="R21"/>
  <c r="Q21"/>
  <c r="P21"/>
  <c r="O21"/>
  <c r="I49" i="34" s="1"/>
  <c r="I21" i="53"/>
  <c r="H21"/>
  <c r="G21"/>
  <c r="F21"/>
  <c r="E21"/>
  <c r="E49" i="34" s="1"/>
  <c r="AC20" i="53"/>
  <c r="AB20"/>
  <c r="AA20"/>
  <c r="Z20"/>
  <c r="Y20"/>
  <c r="M48" i="34" s="1"/>
  <c r="S20" i="53"/>
  <c r="R20"/>
  <c r="Q20"/>
  <c r="P20"/>
  <c r="O20"/>
  <c r="I48" i="34" s="1"/>
  <c r="I20" i="53"/>
  <c r="H20"/>
  <c r="G20"/>
  <c r="F20"/>
  <c r="E20"/>
  <c r="E48" i="34" s="1"/>
  <c r="AC19" i="53"/>
  <c r="AB19"/>
  <c r="AA19"/>
  <c r="Z19"/>
  <c r="Y19"/>
  <c r="M47" i="34" s="1"/>
  <c r="S19" i="53"/>
  <c r="R19"/>
  <c r="Q19"/>
  <c r="P19"/>
  <c r="O19"/>
  <c r="I47" i="34" s="1"/>
  <c r="I19" i="53"/>
  <c r="H19"/>
  <c r="G19"/>
  <c r="F19"/>
  <c r="E19"/>
  <c r="E47" i="34" s="1"/>
  <c r="AC18" i="53"/>
  <c r="AB18"/>
  <c r="AA18"/>
  <c r="Z18"/>
  <c r="Y18"/>
  <c r="M46" i="34" s="1"/>
  <c r="S18" i="53"/>
  <c r="R18"/>
  <c r="Q18"/>
  <c r="P18"/>
  <c r="O18"/>
  <c r="I46" i="34" s="1"/>
  <c r="I18" i="53"/>
  <c r="H18"/>
  <c r="G18"/>
  <c r="F18"/>
  <c r="E18"/>
  <c r="E46" i="34" s="1"/>
  <c r="AC17" i="53"/>
  <c r="AB17"/>
  <c r="AA17"/>
  <c r="Z17"/>
  <c r="Y17"/>
  <c r="M45" i="34" s="1"/>
  <c r="S17" i="53"/>
  <c r="R17"/>
  <c r="Q17"/>
  <c r="P17"/>
  <c r="O17"/>
  <c r="I45" i="34" s="1"/>
  <c r="I17" i="53"/>
  <c r="H17"/>
  <c r="G17"/>
  <c r="F17"/>
  <c r="E17"/>
  <c r="E45" i="34" s="1"/>
  <c r="AC10" i="53"/>
  <c r="AB10"/>
  <c r="AA10"/>
  <c r="Z10"/>
  <c r="Y10"/>
  <c r="M42" i="34" s="1"/>
  <c r="S10" i="53"/>
  <c r="R10"/>
  <c r="Q10"/>
  <c r="P10"/>
  <c r="O10"/>
  <c r="I42" i="34" s="1"/>
  <c r="I10" i="53"/>
  <c r="H10"/>
  <c r="G10"/>
  <c r="F10"/>
  <c r="E10"/>
  <c r="E42" i="34" s="1"/>
  <c r="AC9" i="53"/>
  <c r="AB9"/>
  <c r="AA9"/>
  <c r="Z9"/>
  <c r="Y9"/>
  <c r="M41" i="34" s="1"/>
  <c r="S9" i="53"/>
  <c r="R9"/>
  <c r="Q9"/>
  <c r="P9"/>
  <c r="O9"/>
  <c r="I41" i="34" s="1"/>
  <c r="I9" i="53"/>
  <c r="H9"/>
  <c r="G9"/>
  <c r="F9"/>
  <c r="E9"/>
  <c r="E41" i="34" s="1"/>
  <c r="AC8" i="53"/>
  <c r="AB8"/>
  <c r="AA8"/>
  <c r="Z8"/>
  <c r="Y8"/>
  <c r="M40" i="34" s="1"/>
  <c r="S8" i="53"/>
  <c r="R8"/>
  <c r="Q8"/>
  <c r="P8"/>
  <c r="O8"/>
  <c r="I40" i="34" s="1"/>
  <c r="I8" i="53"/>
  <c r="H8"/>
  <c r="G8"/>
  <c r="F8"/>
  <c r="E8"/>
  <c r="E40" i="34" s="1"/>
  <c r="AC7" i="53"/>
  <c r="AB7"/>
  <c r="AA7"/>
  <c r="Z7"/>
  <c r="Y7"/>
  <c r="M39" i="34" s="1"/>
  <c r="S7" i="53"/>
  <c r="R7"/>
  <c r="Q7"/>
  <c r="P7"/>
  <c r="O7"/>
  <c r="I39" i="34" s="1"/>
  <c r="I7" i="53"/>
  <c r="H7"/>
  <c r="G7"/>
  <c r="F7"/>
  <c r="E7"/>
  <c r="E39" i="34" s="1"/>
  <c r="AC6" i="53"/>
  <c r="AB6"/>
  <c r="AA6"/>
  <c r="Z6"/>
  <c r="Y6"/>
  <c r="M38" i="34" s="1"/>
  <c r="S6" i="53"/>
  <c r="R6"/>
  <c r="Q6"/>
  <c r="P6"/>
  <c r="O6"/>
  <c r="I38" i="34" s="1"/>
  <c r="I6" i="53"/>
  <c r="H6"/>
  <c r="G6"/>
  <c r="F6"/>
  <c r="E6"/>
  <c r="E38" i="34" s="1"/>
  <c r="AC5" i="53"/>
  <c r="AB5"/>
  <c r="AA5"/>
  <c r="Z5"/>
  <c r="Y5"/>
  <c r="M37" i="34" s="1"/>
  <c r="S5" i="53"/>
  <c r="R5"/>
  <c r="Q5"/>
  <c r="P5"/>
  <c r="O5"/>
  <c r="I37" i="34" s="1"/>
  <c r="I5" i="53"/>
  <c r="H5"/>
  <c r="G5"/>
  <c r="F5"/>
  <c r="E5"/>
  <c r="E37" i="34" s="1"/>
  <c r="AC4" i="53"/>
  <c r="AB4"/>
  <c r="AA4"/>
  <c r="Z4"/>
  <c r="Y4"/>
  <c r="M36" i="34" s="1"/>
  <c r="S4" i="53"/>
  <c r="R4"/>
  <c r="Q4"/>
  <c r="P4"/>
  <c r="O4"/>
  <c r="I36" i="34" s="1"/>
  <c r="I4" i="53"/>
  <c r="H4"/>
  <c r="G4"/>
  <c r="F4"/>
  <c r="E4"/>
  <c r="E36" i="34" s="1"/>
  <c r="AC36" i="46"/>
  <c r="AB36"/>
  <c r="AA36"/>
  <c r="Z36"/>
  <c r="Y36"/>
  <c r="M29" i="34" s="1"/>
  <c r="AC35" i="46"/>
  <c r="AB35"/>
  <c r="AA35"/>
  <c r="Z35"/>
  <c r="Y35"/>
  <c r="M28" i="34" s="1"/>
  <c r="AC34" i="46"/>
  <c r="AB34"/>
  <c r="AA34"/>
  <c r="Z34"/>
  <c r="Y34"/>
  <c r="M27" i="34" s="1"/>
  <c r="AC33" i="46"/>
  <c r="AB33"/>
  <c r="AA33"/>
  <c r="Z33"/>
  <c r="Y33"/>
  <c r="M26" i="34" s="1"/>
  <c r="AC32" i="46"/>
  <c r="AB32"/>
  <c r="AA32"/>
  <c r="Z32"/>
  <c r="Y32"/>
  <c r="M25" i="34" s="1"/>
  <c r="AC31" i="46"/>
  <c r="AB31"/>
  <c r="AA31"/>
  <c r="Z31"/>
  <c r="Y31"/>
  <c r="M24" i="34" s="1"/>
  <c r="AC30" i="46"/>
  <c r="AB30"/>
  <c r="AA30"/>
  <c r="Z30"/>
  <c r="Y30"/>
  <c r="M23" i="34" s="1"/>
  <c r="S36" i="46"/>
  <c r="R36"/>
  <c r="Q36"/>
  <c r="P36"/>
  <c r="O36"/>
  <c r="I29" i="34" s="1"/>
  <c r="S35" i="46"/>
  <c r="R35"/>
  <c r="Q35"/>
  <c r="P35"/>
  <c r="O35"/>
  <c r="I28" i="34" s="1"/>
  <c r="S34" i="46"/>
  <c r="R34"/>
  <c r="Q34"/>
  <c r="P34"/>
  <c r="O34"/>
  <c r="I27" i="34" s="1"/>
  <c r="S33" i="46"/>
  <c r="R33"/>
  <c r="Q33"/>
  <c r="P33"/>
  <c r="O33"/>
  <c r="I26" i="34" s="1"/>
  <c r="S32" i="46"/>
  <c r="R32"/>
  <c r="Q32"/>
  <c r="P32"/>
  <c r="O32"/>
  <c r="I25" i="34" s="1"/>
  <c r="S31" i="46"/>
  <c r="R31"/>
  <c r="Q31"/>
  <c r="P31"/>
  <c r="O31"/>
  <c r="I24" i="34" s="1"/>
  <c r="S30" i="46"/>
  <c r="R30"/>
  <c r="Q30"/>
  <c r="P30"/>
  <c r="O30"/>
  <c r="I23" i="34" s="1"/>
  <c r="I36" i="46"/>
  <c r="H36"/>
  <c r="G36"/>
  <c r="F36"/>
  <c r="E36"/>
  <c r="E29" i="34" s="1"/>
  <c r="I35" i="46"/>
  <c r="H35"/>
  <c r="G35"/>
  <c r="F35"/>
  <c r="E35"/>
  <c r="E28" i="34" s="1"/>
  <c r="I34" i="46"/>
  <c r="H34"/>
  <c r="G34"/>
  <c r="F34"/>
  <c r="E34"/>
  <c r="E27" i="34" s="1"/>
  <c r="I33" i="46"/>
  <c r="H33"/>
  <c r="G33"/>
  <c r="F33"/>
  <c r="E33"/>
  <c r="E26" i="34" s="1"/>
  <c r="I32" i="46"/>
  <c r="H32"/>
  <c r="G32"/>
  <c r="F32"/>
  <c r="E32"/>
  <c r="E25" i="34" s="1"/>
  <c r="I31" i="46"/>
  <c r="H31"/>
  <c r="G31"/>
  <c r="F31"/>
  <c r="E31"/>
  <c r="E24" i="34" s="1"/>
  <c r="I30" i="46"/>
  <c r="H30"/>
  <c r="G30"/>
  <c r="F30"/>
  <c r="E30"/>
  <c r="E23" i="34" s="1"/>
  <c r="AC23" i="46"/>
  <c r="AB23"/>
  <c r="AA23"/>
  <c r="Z23"/>
  <c r="Y23"/>
  <c r="M20" i="34" s="1"/>
  <c r="AC22" i="46"/>
  <c r="AB22"/>
  <c r="AA22"/>
  <c r="Z22"/>
  <c r="Y22"/>
  <c r="M19" i="34" s="1"/>
  <c r="AC21" i="46"/>
  <c r="AB21"/>
  <c r="AA21"/>
  <c r="Z21"/>
  <c r="Y21"/>
  <c r="M18" i="34" s="1"/>
  <c r="AC20" i="46"/>
  <c r="AB20"/>
  <c r="AA20"/>
  <c r="Z20"/>
  <c r="Y20"/>
  <c r="M17" i="34" s="1"/>
  <c r="AC19" i="46"/>
  <c r="AB19"/>
  <c r="AA19"/>
  <c r="Z19"/>
  <c r="Y19"/>
  <c r="M16" i="34" s="1"/>
  <c r="AC18" i="46"/>
  <c r="AB18"/>
  <c r="AA18"/>
  <c r="Z18"/>
  <c r="Y18"/>
  <c r="M15" i="34" s="1"/>
  <c r="AC17" i="46"/>
  <c r="AB17"/>
  <c r="AA17"/>
  <c r="Z17"/>
  <c r="Y17"/>
  <c r="M14" i="34" s="1"/>
  <c r="S23" i="46"/>
  <c r="R23"/>
  <c r="Q23"/>
  <c r="P23"/>
  <c r="O23"/>
  <c r="I20" i="34" s="1"/>
  <c r="S22" i="46"/>
  <c r="R22"/>
  <c r="Q22"/>
  <c r="P22"/>
  <c r="O22"/>
  <c r="I19" i="34" s="1"/>
  <c r="S21" i="46"/>
  <c r="R21"/>
  <c r="Q21"/>
  <c r="P21"/>
  <c r="O21"/>
  <c r="I18" i="34" s="1"/>
  <c r="S20" i="46"/>
  <c r="R20"/>
  <c r="Q20"/>
  <c r="P20"/>
  <c r="O20"/>
  <c r="I17" i="34" s="1"/>
  <c r="S19" i="46"/>
  <c r="R19"/>
  <c r="Q19"/>
  <c r="P19"/>
  <c r="O19"/>
  <c r="I16" i="34" s="1"/>
  <c r="S18" i="46"/>
  <c r="R18"/>
  <c r="Q18"/>
  <c r="P18"/>
  <c r="O18"/>
  <c r="I15" i="34" s="1"/>
  <c r="S17" i="46"/>
  <c r="R17"/>
  <c r="Q17"/>
  <c r="P17"/>
  <c r="O17"/>
  <c r="I14" i="34" s="1"/>
  <c r="I23" i="46"/>
  <c r="H23"/>
  <c r="G23"/>
  <c r="F23"/>
  <c r="E23"/>
  <c r="E20" i="34" s="1"/>
  <c r="I22" i="46"/>
  <c r="H22"/>
  <c r="G22"/>
  <c r="F22"/>
  <c r="E22"/>
  <c r="E19" i="34" s="1"/>
  <c r="I21" i="46"/>
  <c r="H21"/>
  <c r="G21"/>
  <c r="F21"/>
  <c r="E21"/>
  <c r="E18" i="34" s="1"/>
  <c r="I20" i="46"/>
  <c r="H20"/>
  <c r="G20"/>
  <c r="F20"/>
  <c r="E20"/>
  <c r="E17" i="34" s="1"/>
  <c r="I19" i="46"/>
  <c r="H19"/>
  <c r="G19"/>
  <c r="F19"/>
  <c r="E19"/>
  <c r="E16" i="34" s="1"/>
  <c r="I18" i="46"/>
  <c r="H18"/>
  <c r="G18"/>
  <c r="F18"/>
  <c r="E18"/>
  <c r="E15" i="34" s="1"/>
  <c r="I17" i="46"/>
  <c r="H17"/>
  <c r="G17"/>
  <c r="F17"/>
  <c r="E17"/>
  <c r="E14" i="34" s="1"/>
  <c r="AC10" i="46"/>
  <c r="AB10"/>
  <c r="AA10"/>
  <c r="Z10"/>
  <c r="Y10"/>
  <c r="M11" i="34" s="1"/>
  <c r="AC9" i="46"/>
  <c r="AB9"/>
  <c r="AA9"/>
  <c r="Z9"/>
  <c r="Y9"/>
  <c r="M10" i="34" s="1"/>
  <c r="AC8" i="46"/>
  <c r="AB8"/>
  <c r="AA8"/>
  <c r="Z8"/>
  <c r="Y8"/>
  <c r="M9" i="34" s="1"/>
  <c r="AC7" i="46"/>
  <c r="AB7"/>
  <c r="AA7"/>
  <c r="Z7"/>
  <c r="Y7"/>
  <c r="M8" i="34" s="1"/>
  <c r="AC6" i="46"/>
  <c r="AB6"/>
  <c r="AA6"/>
  <c r="Z6"/>
  <c r="Y6"/>
  <c r="M7" i="34" s="1"/>
  <c r="AC5" i="46"/>
  <c r="AB5"/>
  <c r="AA5"/>
  <c r="Z5"/>
  <c r="Y5"/>
  <c r="M6" i="34" s="1"/>
  <c r="AC4" i="46"/>
  <c r="AB4"/>
  <c r="AA4"/>
  <c r="Z4"/>
  <c r="Y4"/>
  <c r="M5" i="34" s="1"/>
  <c r="S10" i="46"/>
  <c r="R10"/>
  <c r="Q10"/>
  <c r="P10"/>
  <c r="O10"/>
  <c r="I11" i="34" s="1"/>
  <c r="S9" i="46"/>
  <c r="R9"/>
  <c r="Q9"/>
  <c r="P9"/>
  <c r="O9"/>
  <c r="I10" i="34" s="1"/>
  <c r="S8" i="46"/>
  <c r="R8"/>
  <c r="Q8"/>
  <c r="P8"/>
  <c r="O8"/>
  <c r="I9" i="34" s="1"/>
  <c r="S7" i="46"/>
  <c r="R7"/>
  <c r="Q7"/>
  <c r="P7"/>
  <c r="O7"/>
  <c r="I8" i="34" s="1"/>
  <c r="S6" i="46"/>
  <c r="R6"/>
  <c r="Q6"/>
  <c r="P6"/>
  <c r="O6"/>
  <c r="I7" i="34" s="1"/>
  <c r="S5" i="46"/>
  <c r="R5"/>
  <c r="Q5"/>
  <c r="P5"/>
  <c r="O5"/>
  <c r="I6" i="34" s="1"/>
  <c r="S4" i="46"/>
  <c r="R4"/>
  <c r="Q4"/>
  <c r="P4"/>
  <c r="O4"/>
  <c r="I5" i="34" s="1"/>
  <c r="I5" i="46"/>
  <c r="I6"/>
  <c r="I7"/>
  <c r="I8"/>
  <c r="I9"/>
  <c r="I10"/>
  <c r="H5"/>
  <c r="H6"/>
  <c r="H7"/>
  <c r="H8"/>
  <c r="H9"/>
  <c r="H10"/>
  <c r="G5"/>
  <c r="G6"/>
  <c r="G7"/>
  <c r="G8"/>
  <c r="G9"/>
  <c r="G10"/>
  <c r="F5"/>
  <c r="F6"/>
  <c r="F7"/>
  <c r="F8"/>
  <c r="F9"/>
  <c r="F10"/>
  <c r="I4"/>
  <c r="H4"/>
  <c r="G4"/>
  <c r="F4"/>
  <c r="E5"/>
  <c r="E6" i="34" s="1"/>
  <c r="E6" i="46"/>
  <c r="E7" i="34" s="1"/>
  <c r="E7" i="46"/>
  <c r="E8" i="34" s="1"/>
  <c r="E8" i="46"/>
  <c r="E9" i="34" s="1"/>
  <c r="E9" i="46"/>
  <c r="E10" i="34" s="1"/>
  <c r="E10" i="46"/>
  <c r="E11" i="34" s="1"/>
  <c r="E4" i="46"/>
  <c r="E5" i="34" s="1"/>
  <c r="M22"/>
  <c r="K22"/>
  <c r="I22"/>
  <c r="G22"/>
  <c r="E22"/>
  <c r="C22"/>
  <c r="M13"/>
  <c r="K13"/>
  <c r="I13"/>
  <c r="G13"/>
  <c r="E13"/>
  <c r="C13"/>
  <c r="M4"/>
  <c r="K4"/>
  <c r="I4"/>
  <c r="G4"/>
  <c r="E4"/>
  <c r="C4"/>
  <c r="C13" i="15"/>
  <c r="I11"/>
  <c r="L11" s="1"/>
  <c r="C12"/>
  <c r="C8" s="1"/>
  <c r="AJ11" i="46" l="1"/>
  <c r="AJ13" i="53"/>
  <c r="AH19" s="1"/>
  <c r="AJ19" s="1"/>
  <c r="AJ11"/>
  <c r="AJ13" i="46"/>
  <c r="AH17" i="53"/>
  <c r="AJ17" s="1"/>
  <c r="F37"/>
  <c r="F38" s="1"/>
  <c r="H37"/>
  <c r="H38" s="1"/>
  <c r="Q37"/>
  <c r="Q38" s="1"/>
  <c r="S37"/>
  <c r="S38" s="1"/>
  <c r="Z37"/>
  <c r="Z38" s="1"/>
  <c r="AB37"/>
  <c r="AB38" s="1"/>
  <c r="G11"/>
  <c r="G12" s="1"/>
  <c r="I11"/>
  <c r="I12" s="1"/>
  <c r="P11"/>
  <c r="P12" s="1"/>
  <c r="R11"/>
  <c r="R12" s="1"/>
  <c r="AA11"/>
  <c r="AA12" s="1"/>
  <c r="AC11"/>
  <c r="AC12" s="1"/>
  <c r="F24"/>
  <c r="F25" s="1"/>
  <c r="H24"/>
  <c r="H25" s="1"/>
  <c r="Q24"/>
  <c r="Q25" s="1"/>
  <c r="S24"/>
  <c r="S25" s="1"/>
  <c r="Z24"/>
  <c r="Z25" s="1"/>
  <c r="AB24"/>
  <c r="AB25" s="1"/>
  <c r="G37"/>
  <c r="G38" s="1"/>
  <c r="I37"/>
  <c r="I38" s="1"/>
  <c r="P37"/>
  <c r="P38" s="1"/>
  <c r="R37"/>
  <c r="R38" s="1"/>
  <c r="AA37"/>
  <c r="AA38" s="1"/>
  <c r="AC37"/>
  <c r="AC38" s="1"/>
  <c r="F11"/>
  <c r="F12" s="1"/>
  <c r="H11"/>
  <c r="H12" s="1"/>
  <c r="Q11"/>
  <c r="Q12" s="1"/>
  <c r="S11"/>
  <c r="S12" s="1"/>
  <c r="Z11"/>
  <c r="Z12" s="1"/>
  <c r="AB11"/>
  <c r="AB12" s="1"/>
  <c r="G24"/>
  <c r="G25" s="1"/>
  <c r="I24"/>
  <c r="I25" s="1"/>
  <c r="P24"/>
  <c r="P25" s="1"/>
  <c r="R24"/>
  <c r="R25" s="1"/>
  <c r="AA24"/>
  <c r="AA25" s="1"/>
  <c r="AC24"/>
  <c r="AC25" s="1"/>
  <c r="Z37" i="46"/>
  <c r="Z38" s="1"/>
  <c r="AB37"/>
  <c r="AB38" s="1"/>
  <c r="P11"/>
  <c r="P12" s="1"/>
  <c r="R11"/>
  <c r="R12" s="1"/>
  <c r="AA11"/>
  <c r="AA12" s="1"/>
  <c r="AC11"/>
  <c r="AC12" s="1"/>
  <c r="F24"/>
  <c r="F25" s="1"/>
  <c r="H24"/>
  <c r="H25" s="1"/>
  <c r="Q24"/>
  <c r="Q25" s="1"/>
  <c r="S24"/>
  <c r="S25" s="1"/>
  <c r="Z24"/>
  <c r="Z25" s="1"/>
  <c r="G37"/>
  <c r="G38" s="1"/>
  <c r="I37"/>
  <c r="I38" s="1"/>
  <c r="P37"/>
  <c r="P38" s="1"/>
  <c r="R37"/>
  <c r="R38" s="1"/>
  <c r="AA37"/>
  <c r="AA38" s="1"/>
  <c r="AC37"/>
  <c r="AC38" s="1"/>
  <c r="Q37"/>
  <c r="Q38" s="1"/>
  <c r="S37"/>
  <c r="S38" s="1"/>
  <c r="Q11"/>
  <c r="Q12" s="1"/>
  <c r="S11"/>
  <c r="S12" s="1"/>
  <c r="Z11"/>
  <c r="Z12" s="1"/>
  <c r="AB11"/>
  <c r="AB12" s="1"/>
  <c r="G24"/>
  <c r="G25" s="1"/>
  <c r="I24"/>
  <c r="I25" s="1"/>
  <c r="P24"/>
  <c r="P25" s="1"/>
  <c r="R24"/>
  <c r="R25" s="1"/>
  <c r="AA24"/>
  <c r="AA25" s="1"/>
  <c r="AC24"/>
  <c r="AC25" s="1"/>
  <c r="F37"/>
  <c r="F38" s="1"/>
  <c r="H37"/>
  <c r="H38" s="1"/>
  <c r="AB24"/>
  <c r="AB25" s="1"/>
  <c r="K13" i="15"/>
  <c r="AH12" i="46" s="1"/>
  <c r="I12" i="15"/>
  <c r="I11" i="46"/>
  <c r="I12" s="1"/>
  <c r="G11"/>
  <c r="G12" s="1"/>
  <c r="H11"/>
  <c r="H12" s="1"/>
  <c r="F11"/>
  <c r="AJ12" l="1"/>
  <c r="AH12" i="53"/>
  <c r="AJ12" s="1"/>
  <c r="C38"/>
  <c r="AH6"/>
  <c r="AK6" s="1"/>
  <c r="C25"/>
  <c r="AH5"/>
  <c r="AK5" s="1"/>
  <c r="AH4"/>
  <c r="AK4" s="1"/>
  <c r="AH3"/>
  <c r="M25"/>
  <c r="M12"/>
  <c r="AJ6"/>
  <c r="W38"/>
  <c r="AJ5"/>
  <c r="M38"/>
  <c r="AJ4"/>
  <c r="W12"/>
  <c r="W25"/>
  <c r="C12"/>
  <c r="AJ3"/>
  <c r="M25" i="46"/>
  <c r="M38"/>
  <c r="M12"/>
  <c r="AH3"/>
  <c r="AK3" s="1"/>
  <c r="W25"/>
  <c r="W12"/>
  <c r="W38"/>
  <c r="C38"/>
  <c r="C25"/>
  <c r="AH4"/>
  <c r="AK4" s="1"/>
  <c r="F12"/>
  <c r="AJ3" s="1"/>
  <c r="AH6"/>
  <c r="AK6" s="1"/>
  <c r="AJ4"/>
  <c r="AJ5"/>
  <c r="AJ6"/>
  <c r="AH17"/>
  <c r="AJ17" s="1"/>
  <c r="AH19"/>
  <c r="AJ19" s="1"/>
  <c r="AH5"/>
  <c r="AK5" s="1"/>
  <c r="AI5" i="53" l="1"/>
  <c r="AK12"/>
  <c r="AK13"/>
  <c r="AH18"/>
  <c r="AJ18" s="1"/>
  <c r="AK3"/>
  <c r="AK11"/>
  <c r="AI6"/>
  <c r="AI4"/>
  <c r="AI3"/>
  <c r="AJ7"/>
  <c r="AJ8" s="1"/>
  <c r="AK11" i="46"/>
  <c r="AK12"/>
  <c r="C12"/>
  <c r="AK13"/>
  <c r="AI4"/>
  <c r="AI6"/>
  <c r="AI5"/>
  <c r="AJ7"/>
  <c r="AJ8" s="1"/>
  <c r="AI3"/>
  <c r="AH18" l="1"/>
  <c r="AJ18" s="1"/>
</calcChain>
</file>

<file path=xl/comments1.xml><?xml version="1.0" encoding="utf-8"?>
<comments xmlns="http://schemas.openxmlformats.org/spreadsheetml/2006/main">
  <authors>
    <author>Junior</author>
  </authors>
  <commentList>
    <comment ref="L3" authorId="0">
      <text>
        <r>
          <rPr>
            <b/>
            <sz val="9"/>
            <color indexed="81"/>
            <rFont val="Tahoma"/>
            <family val="2"/>
          </rPr>
          <t>Ser sedentário significa que você não faz nada o dia todo (assiste TV e dorme o dia inteiro)</t>
        </r>
      </text>
    </comment>
    <comment ref="L4" authorId="0">
      <text>
        <r>
          <rPr>
            <b/>
            <sz val="9"/>
            <color indexed="81"/>
            <rFont val="Tahoma"/>
            <family val="2"/>
          </rPr>
          <t>Ser super levemente ativo significa que você não faz nenhuma atividade física. Você trabalha no escritório, no computador, e não faz nenhum tipo de atividade física durante o dia.</t>
        </r>
      </text>
    </comment>
    <comment ref="L5" authorId="0">
      <text>
        <r>
          <rPr>
            <b/>
            <sz val="9"/>
            <color indexed="81"/>
            <rFont val="Tahoma"/>
            <family val="2"/>
          </rPr>
          <t>Ser levemente ativo significa que você tem um trabalho que não necessita de esforço físico (escritório, escrivaninha, etc.) mas faz algum tipo de atividade física durante o dia, por exemplo, caminhada, mas nada pesado.</t>
        </r>
      </text>
    </comment>
    <comment ref="L6" authorId="0">
      <text>
        <r>
          <rPr>
            <b/>
            <sz val="9"/>
            <color indexed="81"/>
            <rFont val="Tahoma"/>
            <family val="2"/>
          </rPr>
          <t>Por moderadamente ativo nós queremos dizer que você tem um trabalho que não necessita de esforço físico (escritório, escrivaninha, etc.), faz uma atividade física durante o dia e um treino diário na sua rotina. Aqui é onde a maioria de vocês está.</t>
        </r>
      </text>
    </comment>
    <comment ref="L7" authorId="0">
      <text>
        <r>
          <rPr>
            <b/>
            <sz val="9"/>
            <color indexed="81"/>
            <rFont val="Tahoma"/>
            <family val="2"/>
          </rPr>
          <t>Por altamente ativo nós queremos dizer que ou você treina e faz um trabalho que exige esforço físico, ou tem um trabalho sem esforço físico e treina duas vezes por dia.</t>
        </r>
      </text>
    </comment>
    <comment ref="L8" authorId="0">
      <text>
        <r>
          <rPr>
            <b/>
            <sz val="9"/>
            <color indexed="81"/>
            <rFont val="Tahoma"/>
            <family val="2"/>
          </rPr>
          <t>Por extremamente ativo nós queremos dizer que você tem um trabalho bem duro que exige bastante esforço físico e ainda treina.</t>
        </r>
      </text>
    </comment>
  </commentList>
</comments>
</file>

<file path=xl/sharedStrings.xml><?xml version="1.0" encoding="utf-8"?>
<sst xmlns="http://schemas.openxmlformats.org/spreadsheetml/2006/main" count="1652" uniqueCount="788">
  <si>
    <t>Carb</t>
  </si>
  <si>
    <t>Kcal</t>
  </si>
  <si>
    <t>%</t>
  </si>
  <si>
    <t xml:space="preserve"> (g)</t>
  </si>
  <si>
    <t>(kcal)</t>
  </si>
  <si>
    <t>kcals</t>
  </si>
  <si>
    <t>Peso</t>
  </si>
  <si>
    <t>Altura</t>
  </si>
  <si>
    <t>Idade</t>
  </si>
  <si>
    <t>Anos</t>
  </si>
  <si>
    <t>Kcals</t>
  </si>
  <si>
    <t>Centimetros</t>
  </si>
  <si>
    <t>Sedentário</t>
  </si>
  <si>
    <t>Super Levemente Ativo</t>
  </si>
  <si>
    <t>Altamente Ativo</t>
  </si>
  <si>
    <t>Moderadamente Ativo</t>
  </si>
  <si>
    <t>Levemente Ativo</t>
  </si>
  <si>
    <t>Extremamente Ativo</t>
  </si>
  <si>
    <t>FA</t>
  </si>
  <si>
    <t xml:space="preserve">     Fator de Atividade (FA)</t>
  </si>
  <si>
    <t>Carbs</t>
  </si>
  <si>
    <t>ON</t>
  </si>
  <si>
    <t>OFF</t>
  </si>
  <si>
    <t>Total</t>
  </si>
  <si>
    <t>Kilos</t>
  </si>
  <si>
    <t>Albumina</t>
  </si>
  <si>
    <t>Dextrose</t>
  </si>
  <si>
    <t>Fat</t>
  </si>
  <si>
    <t>Bolos</t>
  </si>
  <si>
    <t>Cuscus</t>
  </si>
  <si>
    <t xml:space="preserve">Biscoitos </t>
  </si>
  <si>
    <t>Milho</t>
  </si>
  <si>
    <t>Crackers</t>
  </si>
  <si>
    <t>Arroz branco</t>
  </si>
  <si>
    <t>Pão branco</t>
  </si>
  <si>
    <t>Arroz integral</t>
  </si>
  <si>
    <t>Sorvete</t>
  </si>
  <si>
    <t>Arroz parboilizado</t>
  </si>
  <si>
    <t xml:space="preserve">Leite integral </t>
  </si>
  <si>
    <t>Tapioca</t>
  </si>
  <si>
    <t>Feijão cozido</t>
  </si>
  <si>
    <t>Lentilhas</t>
  </si>
  <si>
    <t>All Bran</t>
  </si>
  <si>
    <t>Ervilhas</t>
  </si>
  <si>
    <t>Corn Flakes</t>
  </si>
  <si>
    <t>Feijão de soja</t>
  </si>
  <si>
    <t>Musli</t>
  </si>
  <si>
    <t xml:space="preserve">Spaguete </t>
  </si>
  <si>
    <t>Aveia</t>
  </si>
  <si>
    <t>Batata cozida</t>
  </si>
  <si>
    <t>Mingau de aveia</t>
  </si>
  <si>
    <t>Batata frita</t>
  </si>
  <si>
    <t>Trigo cozido</t>
  </si>
  <si>
    <t>Farinha de trigo</t>
  </si>
  <si>
    <t>Inhame</t>
  </si>
  <si>
    <t>Maçã</t>
  </si>
  <si>
    <t>Chocolate</t>
  </si>
  <si>
    <t>Pipoca</t>
  </si>
  <si>
    <t>Amendoim</t>
  </si>
  <si>
    <t>Banana</t>
  </si>
  <si>
    <t xml:space="preserve">Kiwi </t>
  </si>
  <si>
    <t>Sopa de tomate</t>
  </si>
  <si>
    <t>Manga</t>
  </si>
  <si>
    <t xml:space="preserve">Mel </t>
  </si>
  <si>
    <t>Laranja</t>
  </si>
  <si>
    <t xml:space="preserve">Frutose </t>
  </si>
  <si>
    <t>Suco de laranja</t>
  </si>
  <si>
    <t xml:space="preserve">Glicose </t>
  </si>
  <si>
    <t>Sacarose</t>
  </si>
  <si>
    <t>Pêra</t>
  </si>
  <si>
    <t>Lactose</t>
  </si>
  <si>
    <t>Alimento</t>
  </si>
  <si>
    <t>IG</t>
  </si>
  <si>
    <t>Maltodextrina</t>
  </si>
  <si>
    <t>Iogurte c/ Sacarose</t>
  </si>
  <si>
    <t>Leite Desnatado</t>
  </si>
  <si>
    <t>Feijão Manteiga</t>
  </si>
  <si>
    <t>Iogurte s/ Sacarose</t>
  </si>
  <si>
    <t>Batata Doce</t>
  </si>
  <si>
    <t>Peixe</t>
  </si>
  <si>
    <t>Suplemento</t>
  </si>
  <si>
    <t>Whey Protein Isolate</t>
  </si>
  <si>
    <t>Whey Protein Concentrate</t>
  </si>
  <si>
    <t>Soy</t>
  </si>
  <si>
    <t>Casein (Calcium Caseinate</t>
  </si>
  <si>
    <t>Ovo (Inteiro)</t>
  </si>
  <si>
    <t>Frango / Peru</t>
  </si>
  <si>
    <t>Carne Vermelha (Magra)</t>
  </si>
  <si>
    <t>Leite de Vaca</t>
  </si>
  <si>
    <t>VB</t>
  </si>
  <si>
    <t>Coeficiente</t>
  </si>
  <si>
    <r>
      <t xml:space="preserve">Protein </t>
    </r>
    <r>
      <rPr>
        <sz val="10"/>
        <color theme="3" tint="0.39997558519241921"/>
        <rFont val="Microsoft Sans Serif"/>
        <family val="2"/>
      </rPr>
      <t>(A)</t>
    </r>
  </si>
  <si>
    <r>
      <t xml:space="preserve">Protein </t>
    </r>
    <r>
      <rPr>
        <sz val="10"/>
        <color rgb="FF476CA3"/>
        <rFont val="Microsoft Sans Serif"/>
        <family val="2"/>
      </rPr>
      <t>(V)</t>
    </r>
  </si>
  <si>
    <t>Ptn (A)</t>
  </si>
  <si>
    <t>Ptn (V)</t>
  </si>
  <si>
    <t>Protein(A)</t>
  </si>
  <si>
    <t xml:space="preserve">             Divisão de Macronutrientes por Refeição</t>
  </si>
  <si>
    <t>Macro</t>
  </si>
  <si>
    <t>g total</t>
  </si>
  <si>
    <t>meals</t>
  </si>
  <si>
    <t>g/meal</t>
  </si>
  <si>
    <t>Clara do Ovo (Albumina)</t>
  </si>
  <si>
    <t>GCD</t>
  </si>
  <si>
    <r>
      <t xml:space="preserve">    OBS: O Gasto Calorico Diario calculado aqui é um valor </t>
    </r>
    <r>
      <rPr>
        <u/>
        <sz val="10"/>
        <color rgb="FFC00000"/>
        <rFont val="Microsoft Sans Serif"/>
        <family val="2"/>
      </rPr>
      <t>aproximado.</t>
    </r>
  </si>
  <si>
    <t xml:space="preserve">        Gasto Calórico Diário</t>
  </si>
  <si>
    <t>Body Fat</t>
  </si>
  <si>
    <t>Kgs</t>
  </si>
  <si>
    <t>OU</t>
  </si>
  <si>
    <t>Peso (lb)</t>
  </si>
  <si>
    <t>Massa magra</t>
  </si>
  <si>
    <t>lbs</t>
  </si>
  <si>
    <t>Nome</t>
  </si>
  <si>
    <t>g</t>
  </si>
  <si>
    <t>Macros</t>
  </si>
  <si>
    <t>Sexo</t>
  </si>
  <si>
    <t>M/F</t>
  </si>
  <si>
    <t>Bulk</t>
  </si>
  <si>
    <t>Cut</t>
  </si>
  <si>
    <t>Nome refeição</t>
  </si>
  <si>
    <t>g/kg</t>
  </si>
  <si>
    <t>total g</t>
  </si>
  <si>
    <t>Exc.</t>
  </si>
  <si>
    <t>Feijão</t>
  </si>
  <si>
    <t>Macros (meta)</t>
  </si>
  <si>
    <t>Medida</t>
  </si>
  <si>
    <t>Quant</t>
  </si>
  <si>
    <t>Med</t>
  </si>
  <si>
    <t>g/lean ou g/total? (L/T)</t>
  </si>
  <si>
    <t>Cereais e derivados</t>
  </si>
  <si>
    <t>Aveia, flocos, crua</t>
  </si>
  <si>
    <t>Biscoito, doce, recheado com chocolate</t>
  </si>
  <si>
    <t>Biscoito, doce, recheado com morango</t>
  </si>
  <si>
    <t>Biscoito, doce, wafer, recheado de chocolate</t>
  </si>
  <si>
    <t>Biscoito, doce, wafer, recheado de morango</t>
  </si>
  <si>
    <t>Biscoito, salgado, cream cracker</t>
  </si>
  <si>
    <t>Bolo, mistura para</t>
  </si>
  <si>
    <t>Bolo, pronto, aipim</t>
  </si>
  <si>
    <t>Bolo, pronto, chocolate</t>
  </si>
  <si>
    <t>Bolo, pronto, coco</t>
  </si>
  <si>
    <t>Bolo, pronto, milho</t>
  </si>
  <si>
    <t>Canjica, branca, crua</t>
  </si>
  <si>
    <t>Canjica, com leite integral</t>
  </si>
  <si>
    <t>Cereais, milho, flocos, com sal</t>
  </si>
  <si>
    <t>Cereais, milho, flocos, sem sal</t>
  </si>
  <si>
    <t>Cereais, mingau, milho, infantil</t>
  </si>
  <si>
    <t>Cereais, mistura para vitamina, trigo, cevada e aveia</t>
  </si>
  <si>
    <t>Cereal matinal, milho</t>
  </si>
  <si>
    <t>Cereal matinal, milho, açúcar</t>
  </si>
  <si>
    <t>Creme de arroz, pó</t>
  </si>
  <si>
    <t>Creme de milho, pó</t>
  </si>
  <si>
    <t>Curau, milho verde</t>
  </si>
  <si>
    <t>Curau, milho verde, mistura para</t>
  </si>
  <si>
    <t>Farinha, de arroz, enriquecida</t>
  </si>
  <si>
    <t>Farinha, de centeio, integral</t>
  </si>
  <si>
    <t>Farinha, de milho, amarela</t>
  </si>
  <si>
    <t>Farinha, de rosca</t>
  </si>
  <si>
    <t>Farinha, de trigo</t>
  </si>
  <si>
    <t>Farinha, láctea, de cereais</t>
  </si>
  <si>
    <t>Lasanha, massa fresca, cozida</t>
  </si>
  <si>
    <t>Lasanha, massa fresca, crua</t>
  </si>
  <si>
    <t>Macarrão, instantâneo</t>
  </si>
  <si>
    <t>Macarrão, trigo, cru</t>
  </si>
  <si>
    <t>Macarrão, trigo, cru, com ovos</t>
  </si>
  <si>
    <t>Milho, amido, cru</t>
  </si>
  <si>
    <t>Milho, fubá, cru</t>
  </si>
  <si>
    <t>Milho, verde, cru</t>
  </si>
  <si>
    <t>Milho, verde, enlatado, drenado</t>
  </si>
  <si>
    <t>Mingau tradicional, pó</t>
  </si>
  <si>
    <t>Pamonha, barra para cozimento, pré-cozida</t>
  </si>
  <si>
    <t>Pão, aveia, forma</t>
  </si>
  <si>
    <t>Pão, de soja</t>
  </si>
  <si>
    <t>Pão, glúten, forma</t>
  </si>
  <si>
    <t>Pão, milho, forma</t>
  </si>
  <si>
    <t>Pão, trigo, forma, integral</t>
  </si>
  <si>
    <t>Pão, trigo, francês</t>
  </si>
  <si>
    <t>Pão, trigo, sovado</t>
  </si>
  <si>
    <t>Pastel, de carne, cru</t>
  </si>
  <si>
    <t>Pastel, de carne, frito</t>
  </si>
  <si>
    <t>Pastel, de queijo, cru</t>
  </si>
  <si>
    <t>Pastel, de queijo, frito</t>
  </si>
  <si>
    <t>Pastel, massa, crua</t>
  </si>
  <si>
    <t>Pastel, massa, frita</t>
  </si>
  <si>
    <t>Pipoca, com óleo de soja, sem sal</t>
  </si>
  <si>
    <t>Polenta, pré-cozida</t>
  </si>
  <si>
    <t>Torrada, pão francês</t>
  </si>
  <si>
    <t>Verduras, hortaliças e derivados</t>
  </si>
  <si>
    <t>Abóbora, cabotian, cozida</t>
  </si>
  <si>
    <t>Abóbora, cabotian, crua</t>
  </si>
  <si>
    <t>Abóbora, menina brasileira, crua</t>
  </si>
  <si>
    <t>Abóbora, moranga, crua</t>
  </si>
  <si>
    <t>Abóbora, moranga, refogada</t>
  </si>
  <si>
    <t>Abóbora, pescoço, crua</t>
  </si>
  <si>
    <t>Abobrinha, italiana, cozida</t>
  </si>
  <si>
    <t>Abobrinha, italiana, crua</t>
  </si>
  <si>
    <t>Abobrinha, italiana, refogada</t>
  </si>
  <si>
    <t>Abobrinha, paulista, crua</t>
  </si>
  <si>
    <t>Acelga, crua</t>
  </si>
  <si>
    <t>Agrião, cru</t>
  </si>
  <si>
    <t>Aipo, cru</t>
  </si>
  <si>
    <t>Alface, americana, crua</t>
  </si>
  <si>
    <t>Alface, crespa, crua</t>
  </si>
  <si>
    <t>Alface, lisa, crua</t>
  </si>
  <si>
    <t>Alface, roxa, crua</t>
  </si>
  <si>
    <t>Alfavaca, crua</t>
  </si>
  <si>
    <t>Alho, cru</t>
  </si>
  <si>
    <t>Alho-poró, cru</t>
  </si>
  <si>
    <t>Almeirão, cru</t>
  </si>
  <si>
    <t>Almeirão, refogado</t>
  </si>
  <si>
    <t>Batata, baroa, cozida</t>
  </si>
  <si>
    <t>Batata, baroa, crua</t>
  </si>
  <si>
    <t>Batata, doce, cozida</t>
  </si>
  <si>
    <t>Batata, doce, crua</t>
  </si>
  <si>
    <t>Batata, frita, tipo chips, industrializada</t>
  </si>
  <si>
    <t>Batata, inglesa, cozida</t>
  </si>
  <si>
    <t>Batata, inglesa, crua</t>
  </si>
  <si>
    <t>Batata, inglesa, frita</t>
  </si>
  <si>
    <t>Batata, inglesa, sauté</t>
  </si>
  <si>
    <t>Berinjela, cozida</t>
  </si>
  <si>
    <t>Berinjela, crua</t>
  </si>
  <si>
    <t>Beterraba, cozida</t>
  </si>
  <si>
    <t>Beterraba, crua</t>
  </si>
  <si>
    <t>Biscoito, polvilho doce</t>
  </si>
  <si>
    <t>Brócolis, cozido</t>
  </si>
  <si>
    <t>Brócolis, cru</t>
  </si>
  <si>
    <t>Cará, cozido</t>
  </si>
  <si>
    <t>Cará, cru</t>
  </si>
  <si>
    <t>Caruru, cru</t>
  </si>
  <si>
    <t>Catalonha, crua</t>
  </si>
  <si>
    <t>Catalonha, refogada</t>
  </si>
  <si>
    <t>Cebola, crua</t>
  </si>
  <si>
    <t>Cebolinha, crua</t>
  </si>
  <si>
    <t>Cenoura, cozida</t>
  </si>
  <si>
    <t>Cenoura, crua</t>
  </si>
  <si>
    <t>Chicória, crua</t>
  </si>
  <si>
    <t>Chuchu, cozido</t>
  </si>
  <si>
    <t>Chuchu, cru</t>
  </si>
  <si>
    <t>Coentro, folhas desidratadas</t>
  </si>
  <si>
    <t>Couve, manteiga, crua</t>
  </si>
  <si>
    <t xml:space="preserve">Couve, manteiga, refogada </t>
  </si>
  <si>
    <t>Couve-flor, crua</t>
  </si>
  <si>
    <t>Couve-flor, cozida</t>
  </si>
  <si>
    <t>Espinafre, Nova Zelândia, cru</t>
  </si>
  <si>
    <t>Espinafre, Nova Zelândia, refogado</t>
  </si>
  <si>
    <t>Farinha, de mandioca, crua</t>
  </si>
  <si>
    <t>Farinha, de mandioca, torrada</t>
  </si>
  <si>
    <t>Farinha, de puba</t>
  </si>
  <si>
    <t>Fécula, de mandioca</t>
  </si>
  <si>
    <t>Feijão, broto, cru</t>
  </si>
  <si>
    <t>Inhame, cru</t>
  </si>
  <si>
    <t>Jiló, cru</t>
  </si>
  <si>
    <t>Jurubeba, crua</t>
  </si>
  <si>
    <t>Mandioca, cozida</t>
  </si>
  <si>
    <t>Mandioca, crua</t>
  </si>
  <si>
    <t>Mandioca, farofa, temperada</t>
  </si>
  <si>
    <t>Mandioca, frita</t>
  </si>
  <si>
    <t>Manjericão, cru</t>
  </si>
  <si>
    <t>Maxixe, cru</t>
  </si>
  <si>
    <t>Mostarda, folha, crua</t>
  </si>
  <si>
    <t>Nhoque, batata, cozido</t>
  </si>
  <si>
    <t>Nabo, cru</t>
  </si>
  <si>
    <t>Palmito, juçara, em conserva</t>
  </si>
  <si>
    <t>Palmito, pupunha, em conserva</t>
  </si>
  <si>
    <t>Pão, de queijo, assado</t>
  </si>
  <si>
    <t>Pão, de queijo, cru</t>
  </si>
  <si>
    <t>Pepino, cru</t>
  </si>
  <si>
    <t>Pimentão, amarelo, cru</t>
  </si>
  <si>
    <t>Pimentão, verde, cru</t>
  </si>
  <si>
    <t>Pimentão, vermelho, cru</t>
  </si>
  <si>
    <t>Polvilho, doce</t>
  </si>
  <si>
    <t>Quiabo, cru</t>
  </si>
  <si>
    <t>Rabanete, cru</t>
  </si>
  <si>
    <t>Repolho, branco, cru</t>
  </si>
  <si>
    <t>Repolho, roxo, cru</t>
  </si>
  <si>
    <t>Repolho, roxo, refogado</t>
  </si>
  <si>
    <t>Rúcula, crua</t>
  </si>
  <si>
    <t>Salsa, crua</t>
  </si>
  <si>
    <t>Seleta de legumes, enlatada</t>
  </si>
  <si>
    <t>Serralha, crua</t>
  </si>
  <si>
    <t>Taioba, crua</t>
  </si>
  <si>
    <t>Tomate, com semente, cru</t>
  </si>
  <si>
    <t>Tomate, extrato</t>
  </si>
  <si>
    <t>Tomate, molho industrializado</t>
  </si>
  <si>
    <t>Tomate, purê</t>
  </si>
  <si>
    <t>Tomate, salada</t>
  </si>
  <si>
    <t>Vagem, crua</t>
  </si>
  <si>
    <t>Frutas e derivados</t>
  </si>
  <si>
    <t>Abacate, cru</t>
  </si>
  <si>
    <t>Abacaxi, cru</t>
  </si>
  <si>
    <t>Abacaxi, polpa, congelada</t>
  </si>
  <si>
    <t>Abiu, cru</t>
  </si>
  <si>
    <t>Açaí, polpa, com xarope de guaraná e glucose</t>
  </si>
  <si>
    <t>Açaí, polpa, congelada</t>
  </si>
  <si>
    <t>Acerola, crua</t>
  </si>
  <si>
    <t>Acerola, polpa, congelada</t>
  </si>
  <si>
    <t xml:space="preserve">Ameixa, calda, enlatada </t>
  </si>
  <si>
    <t>Ameixa, crua</t>
  </si>
  <si>
    <t xml:space="preserve">Ameixa, em calda, enlatada, drenada </t>
  </si>
  <si>
    <t>Atemóia, crua</t>
  </si>
  <si>
    <t>Banana, da terra, crua</t>
  </si>
  <si>
    <t>Banana, doce em barra</t>
  </si>
  <si>
    <t>Banana, figo, crua</t>
  </si>
  <si>
    <t>Banana, maçã, crua</t>
  </si>
  <si>
    <t>Banana, nanica, crua</t>
  </si>
  <si>
    <t>Banana, ouro, crua</t>
  </si>
  <si>
    <t>Banana, pacova, crua</t>
  </si>
  <si>
    <t>Banana, prata, crua</t>
  </si>
  <si>
    <t>Cacau, cru</t>
  </si>
  <si>
    <t>Cajá-Manga, cru</t>
  </si>
  <si>
    <t>Cajá, polpa, congelada</t>
  </si>
  <si>
    <t>Caju, cru</t>
  </si>
  <si>
    <t>Caju, polpa, congelada</t>
  </si>
  <si>
    <t>Caju, suco concentrado, envasado</t>
  </si>
  <si>
    <t>Caqui, chocolate, cru</t>
  </si>
  <si>
    <t>Carambola, crua</t>
  </si>
  <si>
    <t>Ciriguela, crua</t>
  </si>
  <si>
    <t>Cupuaçu, cru</t>
  </si>
  <si>
    <t>Cupuaçu, polpa, congelada</t>
  </si>
  <si>
    <t>Figo, cru</t>
  </si>
  <si>
    <t>Figo, enlatado, em calda</t>
  </si>
  <si>
    <t>Fruta-pão, crua</t>
  </si>
  <si>
    <t>Goiaba, branca, com casca, crua</t>
  </si>
  <si>
    <t>Goiaba, doce em pasta</t>
  </si>
  <si>
    <t>Goiaba, doce, cascão</t>
  </si>
  <si>
    <t>Goiaba, vermelha, com casca, crua</t>
  </si>
  <si>
    <t>Graviola, crua</t>
  </si>
  <si>
    <t>Graviola, polpa, congelada</t>
  </si>
  <si>
    <t>Jabuticaba, crua</t>
  </si>
  <si>
    <t>Jaca, crua</t>
  </si>
  <si>
    <t>Jambo, cru</t>
  </si>
  <si>
    <t>Jamelão, cru</t>
  </si>
  <si>
    <t>Kiwi, cru</t>
  </si>
  <si>
    <t>Laranja, baía, crua</t>
  </si>
  <si>
    <t>Laranja, baía, suco</t>
  </si>
  <si>
    <t>Laranja, da terra, crua</t>
  </si>
  <si>
    <t>Laranja, da terra, suco</t>
  </si>
  <si>
    <t>Laranja, lima, crua</t>
  </si>
  <si>
    <t>Laranja, lima, suco</t>
  </si>
  <si>
    <t>Laranja, pêra, crua</t>
  </si>
  <si>
    <t>Laranja, pêra, suco</t>
  </si>
  <si>
    <t>Laranja, valência, crua</t>
  </si>
  <si>
    <t>Laranja, valência, suco</t>
  </si>
  <si>
    <t>Limão, cravo, suco</t>
  </si>
  <si>
    <t>Limão, galego, suco</t>
  </si>
  <si>
    <t>Limão, tahiti, cru</t>
  </si>
  <si>
    <t>Maçã, Argentina, com casca, crua</t>
  </si>
  <si>
    <t>Maçã, Fuji, com casca, crua</t>
  </si>
  <si>
    <t>Macaúba, crua</t>
  </si>
  <si>
    <t xml:space="preserve"> Mamão, doce em calda, drenado</t>
  </si>
  <si>
    <t>Mamão, Formosa, cru</t>
  </si>
  <si>
    <t>Mamão, Papaia, cru</t>
  </si>
  <si>
    <t xml:space="preserve"> Mamão verde, doce em calda, drenado</t>
  </si>
  <si>
    <t>Manga, Haden, crua</t>
  </si>
  <si>
    <t>Manga, Palmer, crua</t>
  </si>
  <si>
    <t>Manga, polpa, congelada</t>
  </si>
  <si>
    <t>Manga, Tommy Atkins, crua</t>
  </si>
  <si>
    <t>Maracujá, cru</t>
  </si>
  <si>
    <t>Maracujá, polpa, congelada</t>
  </si>
  <si>
    <t>Maracujá, suco concentrado, envasado</t>
  </si>
  <si>
    <t>Melancia, crua</t>
  </si>
  <si>
    <t>Melão, cru</t>
  </si>
  <si>
    <t>Mexerica, Murcote, crua</t>
  </si>
  <si>
    <t>Mexerica, Rio, crua</t>
  </si>
  <si>
    <t>Morango, cru</t>
  </si>
  <si>
    <t>Nêspera, crua</t>
  </si>
  <si>
    <t>Pequi, cru</t>
  </si>
  <si>
    <t>Pêra, Park, crua</t>
  </si>
  <si>
    <t>Pêra, Williams, crua</t>
  </si>
  <si>
    <t>Pêssego, Aurora, cru</t>
  </si>
  <si>
    <t>Pêssego, enlatado, em calda</t>
  </si>
  <si>
    <t>Pinha, crua</t>
  </si>
  <si>
    <t>Pitanga, crua</t>
  </si>
  <si>
    <t>Pitanga, polpa, congelada</t>
  </si>
  <si>
    <t>Romã, crua</t>
  </si>
  <si>
    <t>Tamarindo, cru</t>
  </si>
  <si>
    <t>Tangerina, Poncã, crua</t>
  </si>
  <si>
    <t>Tangerina, Poncã, suco</t>
  </si>
  <si>
    <t>Tucumã, cru</t>
  </si>
  <si>
    <t>Umbu, cru</t>
  </si>
  <si>
    <t>Umbu, polpa, congelada</t>
  </si>
  <si>
    <t>Uva, Itália, crua</t>
  </si>
  <si>
    <t>Uva, Rubi, crua</t>
  </si>
  <si>
    <t>Uva, suco concentrado, envasado</t>
  </si>
  <si>
    <t>Gorduras e óleos</t>
  </si>
  <si>
    <t>Azeite, de dendê</t>
  </si>
  <si>
    <t>Manteiga, com sal</t>
  </si>
  <si>
    <t>Manteiga, sem sal</t>
  </si>
  <si>
    <t>Margarina, com óleo hidrogenado, com sal (65% de lipídeos)</t>
  </si>
  <si>
    <t>Margarina, com óleo hidrogenado, sem sal (80% de lipídeos)</t>
  </si>
  <si>
    <t>Margarina, com óleo interesterificado, com sal (65%de lipídeos)</t>
  </si>
  <si>
    <t>Margarina, com óleo interesterificado, sem sal (65% de lipídeos)</t>
  </si>
  <si>
    <t>Óleo, de babaçu</t>
  </si>
  <si>
    <t>Óleo, de canola</t>
  </si>
  <si>
    <t>Óleo, de girassol</t>
  </si>
  <si>
    <t>Óleo, de milho</t>
  </si>
  <si>
    <t>Óleo, de pequi</t>
  </si>
  <si>
    <t>Óleo, de soja</t>
  </si>
  <si>
    <t>Pescados e frutos do mar</t>
  </si>
  <si>
    <t>Abadejo, filé, congelado, assado</t>
  </si>
  <si>
    <t>Abadejo, filé, congelado,cozido</t>
  </si>
  <si>
    <t>Abadejo, filé, congelado, cru</t>
  </si>
  <si>
    <t>Abadejo, filé, congelado, grelhado</t>
  </si>
  <si>
    <t>Atum, conserva em óleo</t>
  </si>
  <si>
    <t>Atum, fresco, cru</t>
  </si>
  <si>
    <t>Bacalhau, salgado, cru</t>
  </si>
  <si>
    <t>Bacalhau, salgado, refogado</t>
  </si>
  <si>
    <t>Cação, posta, com farinha de trigo, frita</t>
  </si>
  <si>
    <t>Cação, posta, cozida</t>
  </si>
  <si>
    <t>Cação, posta, crua</t>
  </si>
  <si>
    <t>Camarão, Rio Grande, grande, cozido</t>
  </si>
  <si>
    <t>Camarão, Rio Grande, grande, cru</t>
  </si>
  <si>
    <t>Camarão, Sete Barbas, sem cabeça, com casca, frito</t>
  </si>
  <si>
    <t>Caranguejo, cozido</t>
  </si>
  <si>
    <t>Corimba, cru</t>
  </si>
  <si>
    <t>Corimbatá, assado</t>
  </si>
  <si>
    <t>Corimbatá, cozido</t>
  </si>
  <si>
    <t>Corvina de água doce, crua</t>
  </si>
  <si>
    <t>Corvina do mar, crua</t>
  </si>
  <si>
    <t>Corvina grande, assada</t>
  </si>
  <si>
    <t>Corvina grande, cozida</t>
  </si>
  <si>
    <t>Dourada de água doce, fresca</t>
  </si>
  <si>
    <t>Lambari, congelado, cru</t>
  </si>
  <si>
    <t>Lambari, congelado, frito</t>
  </si>
  <si>
    <t>Lambari, fresco, cru</t>
  </si>
  <si>
    <t>Manjuba, com farinha de trigo, frita</t>
  </si>
  <si>
    <t>Manjuba, frita</t>
  </si>
  <si>
    <t>Merluza, filé, assado</t>
  </si>
  <si>
    <t>Merluza, filé, cru</t>
  </si>
  <si>
    <t>Merluza, filé, frito</t>
  </si>
  <si>
    <t>Pescada, branca, crua</t>
  </si>
  <si>
    <t>Pescada, branca, frita</t>
  </si>
  <si>
    <t>Pescada, filé, com farinha de trigo, frito</t>
  </si>
  <si>
    <t>Pescada, filé, cru</t>
  </si>
  <si>
    <t>Pescada, filé, frito</t>
  </si>
  <si>
    <t>Pescada, filé, molho escabeche</t>
  </si>
  <si>
    <t>Pescadinha, crua</t>
  </si>
  <si>
    <t>Pintado, assado</t>
  </si>
  <si>
    <t>Pintado, cru</t>
  </si>
  <si>
    <t>Pintado, grelhado</t>
  </si>
  <si>
    <t>Porquinho, cru</t>
  </si>
  <si>
    <t>Salmão, filé, com pele, fresco,  grelhado</t>
  </si>
  <si>
    <t>Salmão, sem pele, fresco, cru</t>
  </si>
  <si>
    <t>Salmão, sem pele, fresco, grelhado</t>
  </si>
  <si>
    <t>Sardinha, assada</t>
  </si>
  <si>
    <t>Sardinha, conserva em óleo</t>
  </si>
  <si>
    <t>Sardinha, frita</t>
  </si>
  <si>
    <t>Sardinha, inteira, crua</t>
  </si>
  <si>
    <t>Tucunaré, filé, congelado, cru</t>
  </si>
  <si>
    <t>Carnes e derivados</t>
  </si>
  <si>
    <t>Apresuntado</t>
  </si>
  <si>
    <t>Caldo de carne, tablete</t>
  </si>
  <si>
    <t>Caldo de galinha, tablete</t>
  </si>
  <si>
    <t>Carne, bovina, acém, moído, cozido</t>
  </si>
  <si>
    <t>Carne, bovina, acém, moído, cru</t>
  </si>
  <si>
    <t>Carne, bovina, acém, sem gordura, cozido</t>
  </si>
  <si>
    <t>Carne, bovina, acém, sem gordura, cru</t>
  </si>
  <si>
    <t>Carne, bovina, almôndegas, cruas</t>
  </si>
  <si>
    <t>Carne, bovina, almôndegas, fritas</t>
  </si>
  <si>
    <t>Carne, bovina, bucho, cozido</t>
  </si>
  <si>
    <t>Carne, bovina, bucho, cru</t>
  </si>
  <si>
    <t>Carne, bovina, capa de contra-filé, com gordura, crua</t>
  </si>
  <si>
    <t>Carne, bovina, capa de contra-filé, com gordura, grelhada</t>
  </si>
  <si>
    <t>Carne, bovina, capa de contra-filé, sem gordura, crua</t>
  </si>
  <si>
    <t>Carne, bovina, capa de contra-filé, sem gordura, grelhada</t>
  </si>
  <si>
    <t>Carne, bovina, charque, cozido</t>
  </si>
  <si>
    <t>Carne, bovina, charque, cru</t>
  </si>
  <si>
    <t>Carne, bovina, contra-filé, à milanesa</t>
  </si>
  <si>
    <t>Carne, bovina, contra-filé de costela, cru</t>
  </si>
  <si>
    <t>Carne, bovina, contra-filé de costela, grelhado</t>
  </si>
  <si>
    <t>Carne, bovina, contra-filé, com gordura, cru</t>
  </si>
  <si>
    <t>Carne, bovina, contra-filé, com gordura, grelhado</t>
  </si>
  <si>
    <t>Carne, bovina, contra-filé, sem gordura, cru</t>
  </si>
  <si>
    <t>Carne, bovina, contra-filé, sem gordura, grelhado</t>
  </si>
  <si>
    <t>Carne, bovina, costela, assada</t>
  </si>
  <si>
    <t>Carne, bovina, costela, crua</t>
  </si>
  <si>
    <t>Carne, bovina, coxão duro, sem gordura, cozido</t>
  </si>
  <si>
    <t>Carne, bovina, coxão duro, sem gordura, cru</t>
  </si>
  <si>
    <t>Carne, bovina, coxão mole, sem gordura, cozido</t>
  </si>
  <si>
    <t>Carne, bovina, coxão mole, sem gordura, cru</t>
  </si>
  <si>
    <t>Carne, bovina, cupim, assado</t>
  </si>
  <si>
    <t>Carne, bovina, cupim, cru</t>
  </si>
  <si>
    <t>Carne, bovina, fígado, cru</t>
  </si>
  <si>
    <t>Carne, bovina, fígado, grelhado</t>
  </si>
  <si>
    <t>Carne, bovina, filé mingnon, sem gordura, cru</t>
  </si>
  <si>
    <t>Carne, bovina, filé mingnon, sem gordura, grelhado</t>
  </si>
  <si>
    <t>Carne, bovina, flanco, sem gordura, cozido</t>
  </si>
  <si>
    <t>Carne, bovina, flanco, sem gordura, cru</t>
  </si>
  <si>
    <t>Carne, bovina, fraldinha, com gordura, cozida</t>
  </si>
  <si>
    <t>Carne, bovina, fraldinha, com gordura, crua</t>
  </si>
  <si>
    <t>Carne, bovina, lagarto, cozido</t>
  </si>
  <si>
    <t>Carne, bovina, lagarto, cru</t>
  </si>
  <si>
    <t>Carne, bovina, língua, cozida</t>
  </si>
  <si>
    <t>Carne, bovina, língua, crua</t>
  </si>
  <si>
    <t>Carne, bovina, maminha, crua</t>
  </si>
  <si>
    <t>Carne, bovina, maminha, grelhada</t>
  </si>
  <si>
    <t>Carne, bovina, miolo de alcatra, sem gordura, cru</t>
  </si>
  <si>
    <t>Carne, bovina, miolo de alcatra, sem gordura, grelhado</t>
  </si>
  <si>
    <t>Carne, bovina, músculo, sem gordura, cozido</t>
  </si>
  <si>
    <t>Carne, bovina, músculo, sem gordura, cru</t>
  </si>
  <si>
    <t>Carne, bovina, paleta, com gordura, crua</t>
  </si>
  <si>
    <t>Carne, bovina, paleta, sem gordura, cozida</t>
  </si>
  <si>
    <t>Carne, bovina, paleta, sem gordura, crua</t>
  </si>
  <si>
    <t>Carne, bovina, patinho, sem gordura, cru</t>
  </si>
  <si>
    <t>Carne, bovina, patinho, sem gordura, grelhado</t>
  </si>
  <si>
    <t>Carne, bovina, peito, sem gordura, cozido</t>
  </si>
  <si>
    <t>Carne, bovina, peito, sem gordura, cru</t>
  </si>
  <si>
    <t>Carne, bovina, picanha, com gordura, crua</t>
  </si>
  <si>
    <t>Carne, bovina, picanha, com gordura, grelhada</t>
  </si>
  <si>
    <t>Carne, bovina, picanha, sem gordura, crua</t>
  </si>
  <si>
    <t>Carne, bovina, picanha, sem gordura, grelhada</t>
  </si>
  <si>
    <t>Carne, bovina, seca, cozida</t>
  </si>
  <si>
    <t>Carne, bovina, seca, crua</t>
  </si>
  <si>
    <t>Coxinha de frango, frita</t>
  </si>
  <si>
    <t>Croquete, de carne, cru</t>
  </si>
  <si>
    <t>Croquete, de carne, frito</t>
  </si>
  <si>
    <t>Empada de frango, pré-cozida, assada</t>
  </si>
  <si>
    <t>Empada, de frango, pré-cozida</t>
  </si>
  <si>
    <t>Frango, asa, com pele, crua</t>
  </si>
  <si>
    <t>Frango, caipira, inteiro, com pele, cozido</t>
  </si>
  <si>
    <t>Frango, caipira, inteiro, sem pele, cozido</t>
  </si>
  <si>
    <t>Frango, coração, cru</t>
  </si>
  <si>
    <t>Frango, coração, grelhado</t>
  </si>
  <si>
    <t>Frango, coxa, com pele, assada</t>
  </si>
  <si>
    <t>Frango, coxa, com pele, crua</t>
  </si>
  <si>
    <t>Frango, coxa, sem pele, cozida</t>
  </si>
  <si>
    <t>Frango, coxa, sem pele, crua</t>
  </si>
  <si>
    <t>Frango, fígado, cru</t>
  </si>
  <si>
    <t>Frango, filé, à milanesa</t>
  </si>
  <si>
    <t>Frango, inteiro, com pele, cru</t>
  </si>
  <si>
    <t>Frango, inteiro, sem pele, assado</t>
  </si>
  <si>
    <t>Frango, inteiro, sem pele, cozido</t>
  </si>
  <si>
    <t>Frango, inteiro, sem pele, cru</t>
  </si>
  <si>
    <t>Frango, peito, com pele, assado</t>
  </si>
  <si>
    <t>Frango, peito, com pele, cru</t>
  </si>
  <si>
    <t>Frango, peito, sem pele, cozido</t>
  </si>
  <si>
    <t>Frango, peito, sem pele, cru</t>
  </si>
  <si>
    <t>Frango, sobrecoxa, com pele, assada</t>
  </si>
  <si>
    <t>Frango, sobrecoxa, com pele, crua</t>
  </si>
  <si>
    <t>Frango, sobrecoxa, sem pele, assada</t>
  </si>
  <si>
    <t>Frango, sobrecoxa, sem pele, crua</t>
  </si>
  <si>
    <t>Hambúrguer, bovino, cru</t>
  </si>
  <si>
    <t>Hambúrguer, bovino, frito</t>
  </si>
  <si>
    <t>Hambúrguer, bovino, grelhado</t>
  </si>
  <si>
    <t>Lingüiça, frango, crua</t>
  </si>
  <si>
    <t>Lingüiça, frango, frita</t>
  </si>
  <si>
    <t>Lingüiça, frango, grelhada</t>
  </si>
  <si>
    <t>Lingüiça, porco, crua</t>
  </si>
  <si>
    <t>Lingüiça, porco, frita</t>
  </si>
  <si>
    <t>Lingüiça, porco, grelhada</t>
  </si>
  <si>
    <t>Mortadela</t>
  </si>
  <si>
    <t>Peru, congelado, assado</t>
  </si>
  <si>
    <t>Peru, congelado, cru</t>
  </si>
  <si>
    <t>Porco, bisteca, crua</t>
  </si>
  <si>
    <t>Porco, bisteca, frita</t>
  </si>
  <si>
    <t>Porco, bisteca, grelhada</t>
  </si>
  <si>
    <t>Porco, costela, assada</t>
  </si>
  <si>
    <t>Porco, costela, crua</t>
  </si>
  <si>
    <t>Porco, lombo, assado</t>
  </si>
  <si>
    <t>Porco, lombo, cru</t>
  </si>
  <si>
    <t>Porco, orelha, salgada, crua</t>
  </si>
  <si>
    <t>Porco, pernil, assado</t>
  </si>
  <si>
    <t>Porco, pernil, cru</t>
  </si>
  <si>
    <t>Porco, rabo, salgado, cru</t>
  </si>
  <si>
    <t>Presunto, com capa de gordura</t>
  </si>
  <si>
    <t>Presunto, sem capa de gordura</t>
  </si>
  <si>
    <t>Quibe, assado</t>
  </si>
  <si>
    <t>Quibe, cru</t>
  </si>
  <si>
    <t>Quibe, frito</t>
  </si>
  <si>
    <t>Salame</t>
  </si>
  <si>
    <t>Toucinho, cru</t>
  </si>
  <si>
    <t>Toucinho, frito</t>
  </si>
  <si>
    <t>Leite e derivados</t>
  </si>
  <si>
    <t>Bebida láctea, pêssego</t>
  </si>
  <si>
    <t>Creme de Leite</t>
  </si>
  <si>
    <t>Iogurte, natural</t>
  </si>
  <si>
    <t>Iogurte, natural, desnatado</t>
  </si>
  <si>
    <t>Iogurte, sabor morango</t>
  </si>
  <si>
    <t>Iogurte, sabor pêssego</t>
  </si>
  <si>
    <t>Leite, condensado</t>
  </si>
  <si>
    <t>Leite, de cabra</t>
  </si>
  <si>
    <t>Leite, de vaca, achocolatado</t>
  </si>
  <si>
    <t>Leite, de vaca, desnatado, pó</t>
  </si>
  <si>
    <t>Leite, de vaca, integral, pó</t>
  </si>
  <si>
    <t>Leite, fermentado</t>
  </si>
  <si>
    <t>Queijo, minas, frescal</t>
  </si>
  <si>
    <t>Queijo, minas, meia cura</t>
  </si>
  <si>
    <t>Queijo, mozarela</t>
  </si>
  <si>
    <t>Queijo, parmesão</t>
  </si>
  <si>
    <t>Queijo, pasteurizado</t>
  </si>
  <si>
    <t>Queijo, petit suisse, morango</t>
  </si>
  <si>
    <t>Queijo, prato</t>
  </si>
  <si>
    <t>Queijo, requeijão, cremoso</t>
  </si>
  <si>
    <t>Queijo, ricota</t>
  </si>
  <si>
    <t>Bebidas (alcoólicas e não alcoólicas)</t>
  </si>
  <si>
    <t>Bebida isotônica, sabores variados</t>
  </si>
  <si>
    <t>Café, infusão 10%</t>
  </si>
  <si>
    <t>Cana, aguardente 1</t>
  </si>
  <si>
    <t>Cana, caldo de</t>
  </si>
  <si>
    <t>Cerveja, pilsen 2</t>
  </si>
  <si>
    <t>Chá, erva-doce, infusão 5%</t>
  </si>
  <si>
    <t>Chá, mate, infusão 5%</t>
  </si>
  <si>
    <t>Chá, preto, infusão 5%</t>
  </si>
  <si>
    <t>Coco, água de</t>
  </si>
  <si>
    <t>Refrigerante, tipo água tônica</t>
  </si>
  <si>
    <t>Refrigerante, tipo cola</t>
  </si>
  <si>
    <t>Refrigerante, tipo guaraná</t>
  </si>
  <si>
    <t>Refrigerante, tipo laranja</t>
  </si>
  <si>
    <t>Refrigerante, tipo limão</t>
  </si>
  <si>
    <t>Ovos e derivados</t>
  </si>
  <si>
    <t>Omelete, de queijo</t>
  </si>
  <si>
    <t>Ovo, de codorna, inteiro, cru</t>
  </si>
  <si>
    <t>Ovo, de galinha, clara, cozida/10minutos</t>
  </si>
  <si>
    <t>Ovo, de galinha, gema, cozida/10minutos</t>
  </si>
  <si>
    <t>Ovo, de galinha, inteiro, cru</t>
  </si>
  <si>
    <t>Ovo, de galinha, inteiro, frito</t>
  </si>
  <si>
    <t>Produtos açucarados</t>
  </si>
  <si>
    <t>Achocolatado, pó</t>
  </si>
  <si>
    <t>Açúcar, cristal</t>
  </si>
  <si>
    <t>Açúcar, mascavo</t>
  </si>
  <si>
    <t>Açúcar, refinado</t>
  </si>
  <si>
    <t>Chocolate, ao leite</t>
  </si>
  <si>
    <t>Chocolate, ao leite, com castanha do Pará</t>
  </si>
  <si>
    <t>Chocolate, ao leite, dietético</t>
  </si>
  <si>
    <t>Chocolate, meio amargo</t>
  </si>
  <si>
    <t>Cocada branca</t>
  </si>
  <si>
    <t>Doce, de abóbora, cremoso</t>
  </si>
  <si>
    <t>Doce, de leite, cremoso</t>
  </si>
  <si>
    <t>Geléia, mocotó, natural</t>
  </si>
  <si>
    <t>Glicose de milho</t>
  </si>
  <si>
    <t>Maria mole</t>
  </si>
  <si>
    <t>Maria mole, coco queimado</t>
  </si>
  <si>
    <t>Marmelada</t>
  </si>
  <si>
    <t>Mel, de abelha</t>
  </si>
  <si>
    <t>Melado</t>
  </si>
  <si>
    <t>Quindim</t>
  </si>
  <si>
    <t>Rapadura</t>
  </si>
  <si>
    <t>Miscelâneas</t>
  </si>
  <si>
    <t>Café, pó, torrado</t>
  </si>
  <si>
    <t>Capuccino, pó</t>
  </si>
  <si>
    <t>Fermento em pó, químico</t>
  </si>
  <si>
    <t>Fermento, biológico, levedura, tablete</t>
  </si>
  <si>
    <t>Gelatina, sabores variados, pó</t>
  </si>
  <si>
    <t>Sal, dietético</t>
  </si>
  <si>
    <t>Sal, grosso</t>
  </si>
  <si>
    <t>Shoyu</t>
  </si>
  <si>
    <t>Tempero a base de sal</t>
  </si>
  <si>
    <t>Outros alimentos industrializados</t>
  </si>
  <si>
    <t>Azeitona, preta, conserva</t>
  </si>
  <si>
    <t>Azeitona, verde, conserva</t>
  </si>
  <si>
    <t>Chantilly, spray, com gordura vegetal</t>
  </si>
  <si>
    <t>Leite, de coco</t>
  </si>
  <si>
    <t>Maionese, tradicional com ovos</t>
  </si>
  <si>
    <t>Alimentos preparados</t>
  </si>
  <si>
    <t>Acarajé</t>
  </si>
  <si>
    <t>Arroz carreteiro</t>
  </si>
  <si>
    <t>Baião de dois, arroz e feijão-de-corda</t>
  </si>
  <si>
    <t>Barreado</t>
  </si>
  <si>
    <t>Bife à cavalo, com contra filé</t>
  </si>
  <si>
    <t>Bolinho de arroz</t>
  </si>
  <si>
    <t>Camarão à baiana</t>
  </si>
  <si>
    <t>Charuto, de repolho</t>
  </si>
  <si>
    <t>Cuscuz, de milho, cozido com sal</t>
  </si>
  <si>
    <t>Cuscuz, paulista</t>
  </si>
  <si>
    <t>Cuxá, molho</t>
  </si>
  <si>
    <t>Dobradinha</t>
  </si>
  <si>
    <t>Estrogonofe de carne</t>
  </si>
  <si>
    <t>Estrogonofe de frango</t>
  </si>
  <si>
    <t>Feijão tropeiro mineiro</t>
  </si>
  <si>
    <t>Feijoada</t>
  </si>
  <si>
    <t>Frango, com açafrão</t>
  </si>
  <si>
    <t>Macarrão, molho bolognesa</t>
  </si>
  <si>
    <t>Maniçoba</t>
  </si>
  <si>
    <t>Quibebe</t>
  </si>
  <si>
    <t>Salada, de legumes, com maionese</t>
  </si>
  <si>
    <t>Salada, de legumes, cozida no vapor</t>
  </si>
  <si>
    <t>Salpicão, de frango</t>
  </si>
  <si>
    <t>Sarapatel</t>
  </si>
  <si>
    <t>Tabule</t>
  </si>
  <si>
    <t>Tacacá</t>
  </si>
  <si>
    <t>Tapioca, com manteiga</t>
  </si>
  <si>
    <t>Tucupi, com pimenta-de-cheiro</t>
  </si>
  <si>
    <t>Vaca atolada</t>
  </si>
  <si>
    <t>Vatapá</t>
  </si>
  <si>
    <t>Virado à paulista</t>
  </si>
  <si>
    <t>Yakisoba</t>
  </si>
  <si>
    <t>Leguminosas e derivados</t>
  </si>
  <si>
    <t>Amendoim, grão, cru</t>
  </si>
  <si>
    <t>Amendoim, torrado, salgado</t>
  </si>
  <si>
    <t>Ervilha, em vagem</t>
  </si>
  <si>
    <t>Ervilha, enlatada, drenada</t>
  </si>
  <si>
    <t>Feijão, jalo, cozido</t>
  </si>
  <si>
    <t>Feijão, jalo, cru</t>
  </si>
  <si>
    <t>Feijão, rajado, cozido</t>
  </si>
  <si>
    <t>Feijão, rajado, cru</t>
  </si>
  <si>
    <t>Feijão, rosinha, cozido</t>
  </si>
  <si>
    <t>Feijão, rosinha, cru</t>
  </si>
  <si>
    <t>Feijão, roxo, cozido</t>
  </si>
  <si>
    <t>Feijão, roxo, cru</t>
  </si>
  <si>
    <t>Grão-de-bico, cru</t>
  </si>
  <si>
    <t>Guandu, cru</t>
  </si>
  <si>
    <t>Lentilha, cozida</t>
  </si>
  <si>
    <t>Lentilha, crua</t>
  </si>
  <si>
    <t>Paçoca, amendoim</t>
  </si>
  <si>
    <t>Pé-de-moleque, amendoim</t>
  </si>
  <si>
    <t>Soja, farinha</t>
  </si>
  <si>
    <t>Soja, extrato solúvel, natural, fluido</t>
  </si>
  <si>
    <t>Soja, extrato solúvel, pó</t>
  </si>
  <si>
    <t>Soja, queijo (tofu)</t>
  </si>
  <si>
    <t>Tremoço, cru</t>
  </si>
  <si>
    <t>Tremoço, em conserva</t>
  </si>
  <si>
    <t>Nozes e sementes</t>
  </si>
  <si>
    <t>Amêndoa, torrada, salgada</t>
  </si>
  <si>
    <t>Castanha-de-caju, torrada, salgada</t>
  </si>
  <si>
    <t>Castanha-do-Brasil, crua</t>
  </si>
  <si>
    <t>Coco, cru</t>
  </si>
  <si>
    <t>Coco,  verde, cru</t>
  </si>
  <si>
    <t>Farinha, de mesocarpo de babaçu, crua</t>
  </si>
  <si>
    <t>Gergelim, semente</t>
  </si>
  <si>
    <t>Linhaça, semente</t>
  </si>
  <si>
    <t>Pinhão, cozido</t>
  </si>
  <si>
    <t>Pupunha, cozida</t>
  </si>
  <si>
    <t>Noz, crua</t>
  </si>
  <si>
    <t>ml</t>
  </si>
  <si>
    <t>Leite desnatado</t>
  </si>
  <si>
    <t>Leite integral</t>
  </si>
  <si>
    <t>Kcals pro Objetivo</t>
  </si>
  <si>
    <t>Objetivo (%)</t>
  </si>
  <si>
    <t>Diferença pro objetivo</t>
  </si>
  <si>
    <t>Arroz, integral, cozido</t>
  </si>
  <si>
    <t>Arroz, integral, cru</t>
  </si>
  <si>
    <t>Arroz, tipo 1, cozido</t>
  </si>
  <si>
    <t>Arroz, tipo 1, cru</t>
  </si>
  <si>
    <t>Arroz, tipo 2, cozido</t>
  </si>
  <si>
    <t>Arroz, tipo 2, cru</t>
  </si>
  <si>
    <t>Biscoito, doce, maisena</t>
  </si>
  <si>
    <t>Azeite, de oliva, extra virgem</t>
  </si>
  <si>
    <t>Frango, peito, sem pele, grelhado</t>
  </si>
  <si>
    <t>Leite, de vaca, desnatado, UHT</t>
  </si>
  <si>
    <t>Leite, de vaca, integral</t>
  </si>
  <si>
    <t>Ovo, de galinha, inteiro, cozido/10minutos</t>
  </si>
  <si>
    <t>Feijão, carioca, cozido</t>
  </si>
  <si>
    <t>Feijão, carioca, cru</t>
  </si>
  <si>
    <t>Feijão, fradinho, cozido</t>
  </si>
  <si>
    <t>Feijão, fradinho, cru</t>
  </si>
  <si>
    <t>Feijão, preto, cozido</t>
  </si>
  <si>
    <t>Feijão, preto, cru</t>
  </si>
  <si>
    <t>Arroz</t>
  </si>
  <si>
    <t>Azeite</t>
  </si>
  <si>
    <t>scoop</t>
  </si>
  <si>
    <t>colher</t>
  </si>
  <si>
    <t>Feijão preto</t>
  </si>
  <si>
    <t>caps.</t>
  </si>
  <si>
    <t>Frango peito cozido</t>
  </si>
  <si>
    <t>Patinho grelhado</t>
  </si>
  <si>
    <t>Sardinha gomes da costa</t>
  </si>
  <si>
    <t>lata</t>
  </si>
  <si>
    <t>Proteína</t>
  </si>
  <si>
    <t>Gordura</t>
  </si>
  <si>
    <t>Suplementos</t>
  </si>
  <si>
    <t>GCD Manual</t>
  </si>
  <si>
    <t>Ovo cozido</t>
  </si>
  <si>
    <t>Un.</t>
  </si>
  <si>
    <t>M</t>
  </si>
  <si>
    <t>Macarrão integral</t>
  </si>
  <si>
    <t>Frango grelhado</t>
  </si>
  <si>
    <t>Atum</t>
  </si>
  <si>
    <t>Oleo de coco</t>
  </si>
  <si>
    <t>Pasta de amendoim</t>
  </si>
  <si>
    <t>Frutas</t>
  </si>
  <si>
    <t>Banana nanica</t>
  </si>
  <si>
    <t>1 unid</t>
  </si>
  <si>
    <t>Castanha do pará</t>
  </si>
  <si>
    <t>Whey isolado</t>
  </si>
  <si>
    <t>Complex</t>
  </si>
  <si>
    <t>Café</t>
  </si>
  <si>
    <t>1 xic</t>
  </si>
  <si>
    <t>Café da manhã</t>
  </si>
  <si>
    <t>Lanche manhã</t>
  </si>
  <si>
    <t>Almoço</t>
  </si>
  <si>
    <t>Lanche da tarde</t>
  </si>
  <si>
    <t>Pré treino</t>
  </si>
  <si>
    <t>Pós treino</t>
  </si>
  <si>
    <t>Jantar</t>
  </si>
  <si>
    <t>Ceia</t>
  </si>
  <si>
    <t>oleo de coco</t>
  </si>
  <si>
    <t>Batata doce</t>
  </si>
  <si>
    <t>BCAA</t>
  </si>
  <si>
    <t>1 colher</t>
  </si>
  <si>
    <t>L</t>
  </si>
</sst>
</file>

<file path=xl/styles.xml><?xml version="1.0" encoding="utf-8"?>
<styleSheet xmlns="http://schemas.openxmlformats.org/spreadsheetml/2006/main">
  <numFmts count="5">
    <numFmt numFmtId="44" formatCode="_-&quot;R$&quot;\ * #,##0.00_-;\-&quot;R$&quot;\ * #,##0.00_-;_-&quot;R$&quot;\ * &quot;-&quot;??_-;_-@_-"/>
    <numFmt numFmtId="43" formatCode="_-* #,##0.00_-;\-* #,##0.00_-;_-* &quot;-&quot;??_-;_-@_-"/>
    <numFmt numFmtId="164" formatCode="_-* #,##0_-;\-* #,##0_-;_-* &quot;-&quot;??_-;_-@_-"/>
    <numFmt numFmtId="165" formatCode="_-* #,##0_-;\-* #,##0_-;_-* &quot;-&quot;???_-;_-@_-"/>
    <numFmt numFmtId="166" formatCode="0.0"/>
  </numFmts>
  <fonts count="95">
    <font>
      <sz val="11"/>
      <color theme="1"/>
      <name val="Calibri"/>
      <family val="2"/>
      <scheme val="minor"/>
    </font>
    <font>
      <b/>
      <sz val="11"/>
      <color theme="6" tint="-0.249977111117893"/>
      <name val="Calibri"/>
      <family val="2"/>
      <scheme val="minor"/>
    </font>
    <font>
      <b/>
      <sz val="11"/>
      <color theme="0"/>
      <name val="Calibri"/>
      <family val="2"/>
      <scheme val="minor"/>
    </font>
    <font>
      <sz val="11"/>
      <color theme="1"/>
      <name val="Calibri"/>
      <family val="2"/>
      <scheme val="minor"/>
    </font>
    <font>
      <b/>
      <sz val="10"/>
      <color theme="0"/>
      <name val="Microsoft Sans Serif"/>
      <family val="2"/>
    </font>
    <font>
      <sz val="10"/>
      <color theme="6" tint="0.39997558519241921"/>
      <name val="Microsoft Sans Serif"/>
      <family val="2"/>
    </font>
    <font>
      <sz val="10"/>
      <color rgb="FFC00000"/>
      <name val="Microsoft Sans Serif"/>
      <family val="2"/>
    </font>
    <font>
      <b/>
      <sz val="10"/>
      <color theme="1"/>
      <name val="Microsoft Sans Serif"/>
      <family val="2"/>
    </font>
    <font>
      <sz val="10"/>
      <color theme="1"/>
      <name val="Microsoft Sans Serif"/>
      <family val="2"/>
    </font>
    <font>
      <i/>
      <sz val="10"/>
      <name val="Microsoft Sans Serif"/>
      <family val="2"/>
    </font>
    <font>
      <sz val="10"/>
      <name val="Microsoft Sans Serif"/>
      <family val="2"/>
    </font>
    <font>
      <b/>
      <sz val="10"/>
      <color theme="3" tint="0.39997558519241921"/>
      <name val="Microsoft Sans Serif"/>
      <family val="2"/>
    </font>
    <font>
      <b/>
      <sz val="10"/>
      <color rgb="FFC00000"/>
      <name val="Microsoft Sans Serif"/>
      <family val="2"/>
    </font>
    <font>
      <sz val="10"/>
      <color theme="3" tint="0.39997558519241921"/>
      <name val="Microsoft Sans Serif"/>
      <family val="2"/>
    </font>
    <font>
      <b/>
      <sz val="10"/>
      <color theme="6" tint="0.39997558519241921"/>
      <name val="Microsoft Sans Serif"/>
      <family val="2"/>
    </font>
    <font>
      <sz val="10"/>
      <color theme="0"/>
      <name val="Microsoft Sans Serif"/>
      <family val="2"/>
    </font>
    <font>
      <i/>
      <sz val="10"/>
      <color theme="1"/>
      <name val="Microsoft Sans Serif"/>
      <family val="2"/>
    </font>
    <font>
      <sz val="10"/>
      <color theme="9" tint="-0.249977111117893"/>
      <name val="Microsoft Sans Serif"/>
      <family val="2"/>
    </font>
    <font>
      <sz val="10"/>
      <color theme="0" tint="-0.499984740745262"/>
      <name val="Microsoft Sans Serif"/>
      <family val="2"/>
    </font>
    <font>
      <sz val="10"/>
      <color rgb="FF7030A0"/>
      <name val="Microsoft Sans Serif"/>
      <family val="2"/>
    </font>
    <font>
      <i/>
      <sz val="10"/>
      <color rgb="FF7030A0"/>
      <name val="Microsoft Sans Serif"/>
      <family val="2"/>
    </font>
    <font>
      <b/>
      <sz val="10"/>
      <color theme="5" tint="-0.249977111117893"/>
      <name val="Microsoft Sans Serif"/>
      <family val="2"/>
    </font>
    <font>
      <sz val="8"/>
      <color theme="5" tint="-0.249977111117893"/>
      <name val="Microsoft Sans Serif"/>
      <family val="2"/>
    </font>
    <font>
      <sz val="10"/>
      <color theme="5" tint="-0.249977111117893"/>
      <name val="Microsoft Sans Serif"/>
      <family val="2"/>
    </font>
    <font>
      <i/>
      <sz val="10"/>
      <color theme="5" tint="-0.249977111117893"/>
      <name val="Microsoft Sans Serif"/>
      <family val="2"/>
    </font>
    <font>
      <sz val="8"/>
      <color theme="3" tint="0.39997558519241921"/>
      <name val="Microsoft Sans Serif"/>
      <family val="2"/>
    </font>
    <font>
      <i/>
      <sz val="10"/>
      <color theme="3" tint="0.39997558519241921"/>
      <name val="Microsoft Sans Serif"/>
      <family val="2"/>
    </font>
    <font>
      <sz val="8"/>
      <color theme="6" tint="0.39997558519241921"/>
      <name val="Microsoft Sans Serif"/>
      <family val="2"/>
    </font>
    <font>
      <i/>
      <sz val="10"/>
      <color theme="6" tint="0.39997558519241921"/>
      <name val="Microsoft Sans Serif"/>
      <family val="2"/>
    </font>
    <font>
      <b/>
      <sz val="10"/>
      <color theme="0" tint="0.749992370372631"/>
      <name val="Microsoft Sans Serif"/>
      <family val="2"/>
    </font>
    <font>
      <sz val="10"/>
      <color theme="0" tint="0.749992370372631"/>
      <name val="Microsoft Sans Serif"/>
      <family val="2"/>
    </font>
    <font>
      <sz val="8"/>
      <color theme="0" tint="0.749992370372631"/>
      <name val="Microsoft Sans Serif"/>
      <family val="2"/>
    </font>
    <font>
      <b/>
      <sz val="10"/>
      <color rgb="FFFF0000"/>
      <name val="Microsoft Sans Serif"/>
      <family val="2"/>
    </font>
    <font>
      <sz val="10"/>
      <color theme="0" tint="-0.34998626667073579"/>
      <name val="Microsoft Sans Serif"/>
      <family val="2"/>
    </font>
    <font>
      <sz val="8"/>
      <color rgb="FFC00000"/>
      <name val="Microsoft Sans Serif"/>
      <family val="2"/>
    </font>
    <font>
      <b/>
      <sz val="8"/>
      <color theme="0"/>
      <name val="Microsoft Sans Serif"/>
      <family val="2"/>
    </font>
    <font>
      <sz val="8"/>
      <color theme="0"/>
      <name val="Microsoft Sans Serif"/>
      <family val="2"/>
    </font>
    <font>
      <b/>
      <sz val="9"/>
      <color indexed="81"/>
      <name val="Tahoma"/>
      <family val="2"/>
    </font>
    <font>
      <b/>
      <sz val="10"/>
      <color theme="0"/>
      <name val="Calibri"/>
      <family val="2"/>
      <scheme val="minor"/>
    </font>
    <font>
      <b/>
      <sz val="10"/>
      <color theme="6" tint="-0.249977111117893"/>
      <name val="Calibri"/>
      <family val="2"/>
      <scheme val="minor"/>
    </font>
    <font>
      <sz val="10"/>
      <color theme="1"/>
      <name val="Calibri"/>
      <family val="2"/>
      <scheme val="minor"/>
    </font>
    <font>
      <sz val="10"/>
      <color theme="0"/>
      <name val="Calibri"/>
      <family val="2"/>
      <scheme val="minor"/>
    </font>
    <font>
      <sz val="11"/>
      <color rgb="FFC00000"/>
      <name val="Calibri"/>
      <family val="2"/>
      <scheme val="minor"/>
    </font>
    <font>
      <b/>
      <sz val="11"/>
      <color rgb="FFC00000"/>
      <name val="Calibri"/>
      <family val="2"/>
      <scheme val="minor"/>
    </font>
    <font>
      <sz val="11"/>
      <color theme="0"/>
      <name val="Calibri"/>
      <family val="2"/>
      <scheme val="minor"/>
    </font>
    <font>
      <sz val="11"/>
      <color theme="4" tint="0.59999389629810485"/>
      <name val="Calibri"/>
      <family val="2"/>
      <scheme val="minor"/>
    </font>
    <font>
      <b/>
      <sz val="10"/>
      <color theme="3" tint="0.79998168889431442"/>
      <name val="Calibri"/>
      <family val="2"/>
      <scheme val="minor"/>
    </font>
    <font>
      <sz val="10"/>
      <color theme="3" tint="0.79998168889431442"/>
      <name val="Calibri"/>
      <family val="2"/>
      <scheme val="minor"/>
    </font>
    <font>
      <b/>
      <sz val="10"/>
      <color theme="6" tint="0.39997558519241921"/>
      <name val="Calibri"/>
      <family val="2"/>
      <scheme val="minor"/>
    </font>
    <font>
      <sz val="10"/>
      <color theme="6" tint="0.39997558519241921"/>
      <name val="Calibri"/>
      <family val="2"/>
      <scheme val="minor"/>
    </font>
    <font>
      <b/>
      <sz val="10"/>
      <color rgb="FFC00000"/>
      <name val="Calibri"/>
      <family val="2"/>
      <scheme val="minor"/>
    </font>
    <font>
      <b/>
      <sz val="8"/>
      <color rgb="FFC00000"/>
      <name val="Microsoft Sans Serif"/>
      <family val="2"/>
    </font>
    <font>
      <b/>
      <sz val="11"/>
      <color theme="1"/>
      <name val="Calibri"/>
      <family val="2"/>
      <scheme val="minor"/>
    </font>
    <font>
      <b/>
      <sz val="10"/>
      <color theme="1"/>
      <name val="Calibri"/>
      <family val="2"/>
      <scheme val="minor"/>
    </font>
    <font>
      <sz val="11"/>
      <color theme="5" tint="0.39997558519241921"/>
      <name val="Calibri"/>
      <family val="2"/>
      <scheme val="minor"/>
    </font>
    <font>
      <b/>
      <sz val="11"/>
      <color theme="3" tint="0.39997558519241921"/>
      <name val="Calibri"/>
      <family val="2"/>
      <scheme val="minor"/>
    </font>
    <font>
      <sz val="11"/>
      <color theme="9" tint="0.39997558519241921"/>
      <name val="Calibri"/>
      <family val="2"/>
      <scheme val="minor"/>
    </font>
    <font>
      <sz val="11"/>
      <color theme="6" tint="0.59999389629810485"/>
      <name val="Calibri"/>
      <family val="2"/>
      <scheme val="minor"/>
    </font>
    <font>
      <b/>
      <sz val="11"/>
      <color theme="9" tint="-0.249977111117893"/>
      <name val="Calibri"/>
      <family val="2"/>
      <scheme val="minor"/>
    </font>
    <font>
      <sz val="11"/>
      <color theme="9" tint="0.59999389629810485"/>
      <name val="Calibri"/>
      <family val="2"/>
      <scheme val="minor"/>
    </font>
    <font>
      <b/>
      <sz val="11"/>
      <color theme="9" tint="-0.499984740745262"/>
      <name val="Calibri"/>
      <family val="2"/>
      <scheme val="minor"/>
    </font>
    <font>
      <b/>
      <sz val="12"/>
      <color rgb="FFC00000"/>
      <name val="Calibri"/>
      <family val="2"/>
      <scheme val="minor"/>
    </font>
    <font>
      <sz val="9"/>
      <color theme="1"/>
      <name val="Calibri"/>
      <family val="2"/>
      <scheme val="minor"/>
    </font>
    <font>
      <sz val="11"/>
      <color theme="6" tint="-0.249977111117893"/>
      <name val="Calibri"/>
      <family val="2"/>
      <scheme val="minor"/>
    </font>
    <font>
      <sz val="10"/>
      <color theme="1" tint="0.499984740745262"/>
      <name val="Microsoft Sans Serif"/>
      <family val="2"/>
    </font>
    <font>
      <sz val="10"/>
      <color theme="5" tint="0.39997558519241921"/>
      <name val="Microsoft Sans Serif"/>
      <family val="2"/>
    </font>
    <font>
      <b/>
      <sz val="10"/>
      <color theme="5" tint="0.39997558519241921"/>
      <name val="Microsoft Sans Serif"/>
      <family val="2"/>
    </font>
    <font>
      <sz val="8"/>
      <color rgb="FF476CA3"/>
      <name val="Microsoft Sans Serif"/>
      <family val="2"/>
    </font>
    <font>
      <sz val="10"/>
      <color rgb="FF476CA3"/>
      <name val="Microsoft Sans Serif"/>
      <family val="2"/>
    </font>
    <font>
      <b/>
      <sz val="10"/>
      <color rgb="FF476CA3"/>
      <name val="Microsoft Sans Serif"/>
      <family val="2"/>
    </font>
    <font>
      <i/>
      <sz val="10"/>
      <color rgb="FF476CA3"/>
      <name val="Microsoft Sans Serif"/>
      <family val="2"/>
    </font>
    <font>
      <sz val="10"/>
      <color rgb="FFC00000"/>
      <name val="Calibri"/>
      <family val="2"/>
      <scheme val="minor"/>
    </font>
    <font>
      <sz val="10"/>
      <color rgb="FFFF0000"/>
      <name val="Microsoft Sans Serif"/>
      <family val="2"/>
    </font>
    <font>
      <sz val="9"/>
      <color theme="6" tint="-0.249977111117893"/>
      <name val="Calibri"/>
      <family val="2"/>
      <scheme val="minor"/>
    </font>
    <font>
      <sz val="10"/>
      <color theme="6" tint="-0.249977111117893"/>
      <name val="Calibri"/>
      <family val="2"/>
      <scheme val="minor"/>
    </font>
    <font>
      <b/>
      <sz val="14"/>
      <color theme="6" tint="-0.249977111117893"/>
      <name val="Calibri"/>
      <family val="2"/>
      <scheme val="minor"/>
    </font>
    <font>
      <b/>
      <sz val="14"/>
      <color rgb="FFC00000"/>
      <name val="Calibri"/>
      <family val="2"/>
      <scheme val="minor"/>
    </font>
    <font>
      <b/>
      <sz val="10"/>
      <color theme="3" tint="0.39997558519241921"/>
      <name val="Calibri"/>
      <family val="2"/>
      <scheme val="minor"/>
    </font>
    <font>
      <sz val="10"/>
      <color theme="3" tint="0.39997558519241921"/>
      <name val="Calibri"/>
      <family val="2"/>
      <scheme val="minor"/>
    </font>
    <font>
      <b/>
      <sz val="9"/>
      <color theme="0"/>
      <name val="Microsoft Sans Serif"/>
      <family val="2"/>
    </font>
    <font>
      <b/>
      <sz val="10"/>
      <color theme="5" tint="-0.249977111117893"/>
      <name val="Calibri"/>
      <family val="2"/>
      <scheme val="minor"/>
    </font>
    <font>
      <sz val="10"/>
      <color theme="5" tint="-0.249977111117893"/>
      <name val="Calibri"/>
      <family val="2"/>
      <scheme val="minor"/>
    </font>
    <font>
      <sz val="10"/>
      <color theme="1" tint="0.499984740745262"/>
      <name val="Calibri"/>
      <family val="2"/>
      <scheme val="minor"/>
    </font>
    <font>
      <b/>
      <sz val="11"/>
      <color rgb="FFFF0000"/>
      <name val="Calibri"/>
      <family val="2"/>
      <scheme val="minor"/>
    </font>
    <font>
      <u/>
      <sz val="10"/>
      <color rgb="FFC00000"/>
      <name val="Microsoft Sans Serif"/>
      <family val="2"/>
    </font>
    <font>
      <sz val="10"/>
      <color theme="5" tint="-0.249977111117893"/>
      <name val="Calibri"/>
      <family val="2"/>
    </font>
    <font>
      <b/>
      <sz val="11"/>
      <color theme="0"/>
      <name val="Calibri"/>
      <family val="2"/>
    </font>
    <font>
      <b/>
      <sz val="8"/>
      <color theme="6" tint="-0.249977111117893"/>
      <name val="Microsoft Sans Serif"/>
      <family val="2"/>
    </font>
    <font>
      <b/>
      <sz val="8"/>
      <color theme="9" tint="-0.249977111117893"/>
      <name val="Microsoft Sans Serif"/>
      <family val="2"/>
    </font>
    <font>
      <sz val="11"/>
      <name val="Calibri"/>
      <family val="2"/>
      <scheme val="minor"/>
    </font>
    <font>
      <b/>
      <sz val="11"/>
      <name val="Calibri"/>
      <family val="2"/>
      <scheme val="minor"/>
    </font>
    <font>
      <b/>
      <sz val="8"/>
      <color theme="2" tint="-0.249977111117893"/>
      <name val="Microsoft Sans Serif"/>
      <family val="2"/>
    </font>
    <font>
      <b/>
      <sz val="12"/>
      <color theme="0"/>
      <name val="Calibri"/>
      <family val="2"/>
      <scheme val="minor"/>
    </font>
    <font>
      <sz val="10"/>
      <name val="Arial"/>
      <family val="2"/>
    </font>
    <font>
      <sz val="8"/>
      <name val="Arial"/>
      <family val="2"/>
    </font>
  </fonts>
  <fills count="17">
    <fill>
      <patternFill patternType="none"/>
    </fill>
    <fill>
      <patternFill patternType="gray125"/>
    </fill>
    <fill>
      <patternFill patternType="solid">
        <fgColor theme="1" tint="0.14999847407452621"/>
        <bgColor indexed="64"/>
      </patternFill>
    </fill>
    <fill>
      <patternFill patternType="solid">
        <fgColor theme="1" tint="0.249977111117893"/>
        <bgColor indexed="64"/>
      </patternFill>
    </fill>
    <fill>
      <patternFill patternType="solid">
        <fgColor theme="1"/>
        <bgColor indexed="64"/>
      </patternFill>
    </fill>
    <fill>
      <patternFill patternType="solid">
        <fgColor theme="1" tint="0.34998626667073579"/>
        <bgColor indexed="64"/>
      </patternFill>
    </fill>
    <fill>
      <patternFill patternType="solid">
        <fgColor theme="5" tint="-0.249977111117893"/>
        <bgColor indexed="64"/>
      </patternFill>
    </fill>
    <fill>
      <patternFill patternType="solid">
        <fgColor theme="9" tint="-0.499984740745262"/>
        <bgColor indexed="64"/>
      </patternFill>
    </fill>
    <fill>
      <patternFill patternType="solid">
        <fgColor theme="6" tint="-0.499984740745262"/>
        <bgColor indexed="64"/>
      </patternFill>
    </fill>
    <fill>
      <patternFill patternType="solid">
        <fgColor theme="4" tint="-0.249977111117893"/>
        <bgColor indexed="64"/>
      </patternFill>
    </fill>
    <fill>
      <patternFill patternType="solid">
        <fgColor rgb="FF343434"/>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2" tint="-9.9978637043366805E-2"/>
        <bgColor indexed="64"/>
      </patternFill>
    </fill>
    <fill>
      <patternFill patternType="solid">
        <fgColor theme="0"/>
        <bgColor indexed="64"/>
      </patternFill>
    </fill>
  </fills>
  <borders count="24">
    <border>
      <left/>
      <right/>
      <top/>
      <bottom/>
      <diagonal/>
    </border>
    <border>
      <left/>
      <right/>
      <top/>
      <bottom style="thin">
        <color indexed="64"/>
      </bottom>
      <diagonal/>
    </border>
    <border>
      <left/>
      <right/>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right/>
      <top style="thin">
        <color indexed="64"/>
      </top>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auto="1"/>
      </right>
      <top/>
      <bottom/>
      <diagonal/>
    </border>
    <border>
      <left/>
      <right/>
      <top style="thick">
        <color auto="1"/>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top/>
      <bottom/>
      <diagonal/>
    </border>
    <border>
      <left style="thick">
        <color indexed="64"/>
      </left>
      <right/>
      <top/>
      <bottom style="thick">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thick">
        <color indexed="64"/>
      </left>
      <right/>
      <top/>
      <bottom style="medium">
        <color indexed="64"/>
      </bottom>
      <diagonal/>
    </border>
  </borders>
  <cellStyleXfs count="4">
    <xf numFmtId="0" fontId="0" fillId="0" borderId="0"/>
    <xf numFmtId="43" fontId="3" fillId="0" borderId="0" applyFont="0" applyFill="0" applyBorder="0" applyAlignment="0" applyProtection="0"/>
    <xf numFmtId="44" fontId="3" fillId="0" borderId="0" applyFont="0" applyFill="0" applyBorder="0" applyAlignment="0" applyProtection="0"/>
    <xf numFmtId="0" fontId="93" fillId="0" borderId="0"/>
  </cellStyleXfs>
  <cellXfs count="495">
    <xf numFmtId="0" fontId="0" fillId="0" borderId="0" xfId="0"/>
    <xf numFmtId="0" fontId="8" fillId="0" borderId="0" xfId="0" applyFont="1" applyAlignment="1">
      <alignment horizontal="left"/>
    </xf>
    <xf numFmtId="0" fontId="8" fillId="0" borderId="0" xfId="0" applyFont="1"/>
    <xf numFmtId="0" fontId="4" fillId="0" borderId="0" xfId="0" applyFont="1" applyFill="1" applyAlignment="1">
      <alignment horizontal="center"/>
    </xf>
    <xf numFmtId="0" fontId="15" fillId="0" borderId="0" xfId="0" applyFont="1" applyFill="1"/>
    <xf numFmtId="0" fontId="8" fillId="0" borderId="0" xfId="0" applyFont="1" applyAlignment="1">
      <alignment horizontal="right" vertical="center"/>
    </xf>
    <xf numFmtId="0" fontId="13" fillId="0" borderId="0" xfId="0" applyFont="1" applyAlignment="1">
      <alignment horizontal="left"/>
    </xf>
    <xf numFmtId="0" fontId="15" fillId="0" borderId="0" xfId="0" applyFont="1"/>
    <xf numFmtId="0" fontId="5" fillId="0" borderId="0" xfId="0" applyFont="1" applyAlignment="1">
      <alignment horizontal="left"/>
    </xf>
    <xf numFmtId="0" fontId="7" fillId="0" borderId="0" xfId="0" applyFont="1"/>
    <xf numFmtId="0" fontId="7" fillId="0" borderId="0" xfId="0" applyFont="1" applyAlignment="1">
      <alignment horizontal="center"/>
    </xf>
    <xf numFmtId="0" fontId="4" fillId="0" borderId="0" xfId="0" applyFont="1" applyAlignment="1">
      <alignment horizontal="center"/>
    </xf>
    <xf numFmtId="0" fontId="14" fillId="0" borderId="0" xfId="0" applyFont="1" applyAlignment="1">
      <alignment horizontal="center"/>
    </xf>
    <xf numFmtId="0" fontId="7" fillId="0" borderId="0" xfId="0" applyFont="1" applyAlignment="1">
      <alignment horizontal="right" vertical="center"/>
    </xf>
    <xf numFmtId="0" fontId="11" fillId="0" borderId="0" xfId="0" applyFont="1" applyAlignment="1">
      <alignment horizontal="center" vertical="center"/>
    </xf>
    <xf numFmtId="0" fontId="4" fillId="0" borderId="0" xfId="0" applyFont="1" applyAlignment="1">
      <alignment horizontal="center" vertical="center"/>
    </xf>
    <xf numFmtId="0" fontId="14" fillId="0" borderId="0" xfId="0" applyFont="1" applyAlignment="1">
      <alignment horizontal="center" vertical="center"/>
    </xf>
    <xf numFmtId="0" fontId="8" fillId="0" borderId="0" xfId="0" applyFont="1" applyFill="1"/>
    <xf numFmtId="0" fontId="7" fillId="0" borderId="0" xfId="0" applyFont="1" applyFill="1" applyAlignment="1">
      <alignment horizontal="right" vertical="center"/>
    </xf>
    <xf numFmtId="0" fontId="7" fillId="0" borderId="0" xfId="0" applyFont="1" applyFill="1" applyAlignment="1">
      <alignment horizontal="center" vertical="center"/>
    </xf>
    <xf numFmtId="0" fontId="4" fillId="0" borderId="0" xfId="0" applyFont="1" applyFill="1" applyAlignment="1">
      <alignment horizontal="center" vertical="center"/>
    </xf>
    <xf numFmtId="0" fontId="14" fillId="0" borderId="0" xfId="0" applyFont="1" applyFill="1" applyAlignment="1">
      <alignment horizontal="center" vertical="center"/>
    </xf>
    <xf numFmtId="0" fontId="8" fillId="0" borderId="0" xfId="0" applyFont="1" applyFill="1" applyAlignment="1">
      <alignment vertical="center"/>
    </xf>
    <xf numFmtId="0" fontId="15" fillId="0" borderId="0" xfId="0" applyFont="1" applyFill="1" applyAlignment="1">
      <alignment horizontal="left" vertical="center"/>
    </xf>
    <xf numFmtId="0" fontId="5" fillId="0" borderId="0" xfId="0" applyFont="1" applyFill="1" applyAlignment="1">
      <alignment horizontal="center" vertical="center"/>
    </xf>
    <xf numFmtId="0" fontId="7" fillId="0" borderId="0" xfId="0" applyFont="1" applyFill="1" applyAlignment="1">
      <alignment vertical="center"/>
    </xf>
    <xf numFmtId="0" fontId="8" fillId="0" borderId="0" xfId="0" applyFont="1" applyFill="1" applyAlignment="1">
      <alignment horizontal="right" vertical="center"/>
    </xf>
    <xf numFmtId="0" fontId="10" fillId="0" borderId="0" xfId="0" applyFont="1" applyFill="1" applyAlignment="1">
      <alignment vertical="center"/>
    </xf>
    <xf numFmtId="0" fontId="7" fillId="0" borderId="0" xfId="0" applyFont="1" applyFill="1"/>
    <xf numFmtId="0" fontId="13" fillId="0" borderId="0" xfId="0" applyFont="1" applyFill="1" applyAlignment="1">
      <alignment horizontal="center" vertical="center"/>
    </xf>
    <xf numFmtId="0" fontId="7" fillId="0" borderId="0" xfId="0" applyFont="1" applyFill="1" applyAlignment="1">
      <alignment horizontal="center"/>
    </xf>
    <xf numFmtId="0" fontId="14" fillId="0" borderId="0" xfId="0" applyFont="1" applyFill="1" applyAlignment="1">
      <alignment horizontal="center"/>
    </xf>
    <xf numFmtId="0" fontId="13" fillId="0" borderId="0" xfId="0" applyFont="1" applyFill="1" applyAlignment="1">
      <alignment horizontal="left"/>
    </xf>
    <xf numFmtId="0" fontId="5" fillId="0" borderId="0" xfId="0" applyFont="1" applyFill="1" applyAlignment="1">
      <alignment horizontal="left"/>
    </xf>
    <xf numFmtId="0" fontId="8" fillId="0" borderId="0" xfId="0" applyFont="1" applyFill="1" applyAlignment="1">
      <alignment horizontal="left"/>
    </xf>
    <xf numFmtId="0" fontId="15" fillId="0" borderId="0" xfId="0" applyFont="1" applyFill="1" applyAlignment="1">
      <alignment horizontal="center" vertical="center"/>
    </xf>
    <xf numFmtId="0" fontId="8" fillId="0" borderId="0" xfId="0" applyFont="1" applyFill="1" applyAlignment="1">
      <alignment horizontal="left" vertical="center"/>
    </xf>
    <xf numFmtId="0" fontId="13" fillId="0" borderId="0" xfId="0" applyFont="1" applyFill="1" applyAlignment="1">
      <alignment horizontal="left" vertical="center"/>
    </xf>
    <xf numFmtId="0" fontId="15" fillId="0" borderId="0" xfId="0" applyFont="1" applyFill="1" applyAlignment="1">
      <alignment vertical="center"/>
    </xf>
    <xf numFmtId="0" fontId="5" fillId="0" borderId="0" xfId="0" applyFont="1" applyFill="1" applyAlignment="1">
      <alignment horizontal="left" vertical="center"/>
    </xf>
    <xf numFmtId="0" fontId="9" fillId="0" borderId="0" xfId="0" applyFont="1" applyFill="1" applyAlignment="1">
      <alignment vertical="center"/>
    </xf>
    <xf numFmtId="0" fontId="6" fillId="0" borderId="0" xfId="0" applyFont="1" applyFill="1" applyAlignment="1">
      <alignment vertical="center"/>
    </xf>
    <xf numFmtId="0" fontId="17" fillId="0" borderId="0" xfId="0" applyFont="1" applyFill="1" applyAlignment="1">
      <alignment vertical="center"/>
    </xf>
    <xf numFmtId="0" fontId="11" fillId="0" borderId="0" xfId="0" applyFont="1" applyFill="1" applyAlignment="1">
      <alignment horizontal="center" vertical="center"/>
    </xf>
    <xf numFmtId="20" fontId="8" fillId="0" borderId="0" xfId="0" applyNumberFormat="1" applyFont="1" applyFill="1" applyAlignment="1">
      <alignment vertical="center"/>
    </xf>
    <xf numFmtId="0" fontId="18" fillId="0" borderId="0" xfId="0" applyFont="1" applyFill="1" applyAlignment="1">
      <alignment vertical="center"/>
    </xf>
    <xf numFmtId="0" fontId="23" fillId="0" borderId="0" xfId="0" applyFont="1" applyFill="1" applyAlignment="1">
      <alignment horizontal="center" vertical="center"/>
    </xf>
    <xf numFmtId="0" fontId="23" fillId="0" borderId="0" xfId="0" applyFont="1" applyFill="1" applyAlignment="1">
      <alignment vertical="center"/>
    </xf>
    <xf numFmtId="0" fontId="23" fillId="0" borderId="0" xfId="0" applyFont="1" applyFill="1" applyAlignment="1">
      <alignment horizontal="left" vertical="center"/>
    </xf>
    <xf numFmtId="0" fontId="25" fillId="2" borderId="0" xfId="0" applyFont="1" applyFill="1" applyAlignment="1">
      <alignment horizontal="center" vertical="center"/>
    </xf>
    <xf numFmtId="0" fontId="27" fillId="2" borderId="0" xfId="0" applyFont="1" applyFill="1" applyAlignment="1">
      <alignment horizontal="center" vertical="center"/>
    </xf>
    <xf numFmtId="0" fontId="22" fillId="2" borderId="0" xfId="0" applyFont="1" applyFill="1" applyAlignment="1">
      <alignment horizontal="center" vertical="center"/>
    </xf>
    <xf numFmtId="0" fontId="7" fillId="2" borderId="0" xfId="0" applyFont="1" applyFill="1" applyAlignment="1">
      <alignment vertical="center"/>
    </xf>
    <xf numFmtId="0" fontId="15" fillId="2" borderId="0" xfId="0" applyFont="1" applyFill="1" applyAlignment="1">
      <alignment horizontal="left" vertical="center"/>
    </xf>
    <xf numFmtId="0" fontId="5" fillId="2" borderId="0" xfId="0" applyFont="1" applyFill="1" applyAlignment="1">
      <alignment horizontal="center" vertical="center"/>
    </xf>
    <xf numFmtId="0" fontId="8" fillId="2" borderId="0" xfId="0" applyFont="1" applyFill="1" applyAlignment="1">
      <alignment vertical="center"/>
    </xf>
    <xf numFmtId="0" fontId="15"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xf numFmtId="0" fontId="7" fillId="2" borderId="0" xfId="0" applyFont="1" applyFill="1" applyAlignment="1">
      <alignment horizontal="center" vertical="center"/>
    </xf>
    <xf numFmtId="0" fontId="4" fillId="2" borderId="0" xfId="0" applyFont="1" applyFill="1" applyAlignment="1">
      <alignment horizontal="center" vertical="center"/>
    </xf>
    <xf numFmtId="0" fontId="14" fillId="2" borderId="0" xfId="0" applyFont="1" applyFill="1" applyAlignment="1">
      <alignment horizontal="center" vertical="center"/>
    </xf>
    <xf numFmtId="0" fontId="8" fillId="2" borderId="0" xfId="0" applyFont="1" applyFill="1" applyAlignment="1">
      <alignment horizontal="right" vertical="center"/>
    </xf>
    <xf numFmtId="0" fontId="9" fillId="2" borderId="0" xfId="0" applyFont="1" applyFill="1" applyAlignment="1">
      <alignment vertical="center"/>
    </xf>
    <xf numFmtId="0" fontId="7" fillId="2" borderId="0" xfId="0" applyFont="1" applyFill="1"/>
    <xf numFmtId="0" fontId="11" fillId="2" borderId="0" xfId="0" applyFont="1" applyFill="1" applyAlignment="1">
      <alignment horizontal="center" vertical="center"/>
    </xf>
    <xf numFmtId="0" fontId="8" fillId="2" borderId="0" xfId="0" applyFont="1" applyFill="1" applyAlignment="1">
      <alignment horizontal="left"/>
    </xf>
    <xf numFmtId="0" fontId="15" fillId="2" borderId="0" xfId="0" applyFont="1" applyFill="1"/>
    <xf numFmtId="0" fontId="13" fillId="2" borderId="0" xfId="0" applyFont="1" applyFill="1" applyAlignment="1">
      <alignment horizontal="center" vertical="center"/>
    </xf>
    <xf numFmtId="0" fontId="15" fillId="2" borderId="0" xfId="0" applyFont="1" applyFill="1" applyAlignment="1">
      <alignment horizontal="center" vertical="center"/>
    </xf>
    <xf numFmtId="0" fontId="23" fillId="2" borderId="0" xfId="0" applyFont="1" applyFill="1" applyAlignment="1">
      <alignment horizontal="center" vertical="center"/>
    </xf>
    <xf numFmtId="0" fontId="4" fillId="2" borderId="0" xfId="0" applyFont="1" applyFill="1" applyAlignment="1">
      <alignment vertical="center"/>
    </xf>
    <xf numFmtId="0" fontId="4" fillId="2" borderId="0" xfId="0" applyFont="1" applyFill="1" applyAlignment="1">
      <alignment horizontal="left" vertical="center"/>
    </xf>
    <xf numFmtId="0" fontId="4" fillId="2" borderId="0" xfId="0" applyFont="1" applyFill="1"/>
    <xf numFmtId="20" fontId="29" fillId="2" borderId="0" xfId="0" applyNumberFormat="1" applyFont="1" applyFill="1" applyAlignment="1">
      <alignment horizontal="center" vertical="center"/>
    </xf>
    <xf numFmtId="0" fontId="32" fillId="2" borderId="0" xfId="0" applyFont="1" applyFill="1" applyAlignment="1">
      <alignment horizontal="center"/>
    </xf>
    <xf numFmtId="0" fontId="29" fillId="0" borderId="0" xfId="0" applyFont="1" applyFill="1" applyAlignment="1">
      <alignment horizontal="center" vertical="center"/>
    </xf>
    <xf numFmtId="0" fontId="30" fillId="0" borderId="0" xfId="0" applyFont="1" applyFill="1" applyAlignment="1">
      <alignment horizontal="left" vertical="center"/>
    </xf>
    <xf numFmtId="0" fontId="25" fillId="0" borderId="0" xfId="0" applyFont="1" applyFill="1" applyAlignment="1">
      <alignment horizontal="center" vertical="center"/>
    </xf>
    <xf numFmtId="0" fontId="27" fillId="0" borderId="0" xfId="0" applyFont="1" applyFill="1" applyAlignment="1">
      <alignment horizontal="center" vertical="center"/>
    </xf>
    <xf numFmtId="0" fontId="22" fillId="0" borderId="0" xfId="0" applyFont="1" applyFill="1" applyAlignment="1">
      <alignment horizontal="center" vertical="center"/>
    </xf>
    <xf numFmtId="0" fontId="4" fillId="0" borderId="0" xfId="0" applyFont="1" applyFill="1" applyAlignment="1">
      <alignment vertical="center"/>
    </xf>
    <xf numFmtId="0" fontId="19" fillId="0" borderId="0" xfId="0" applyFont="1" applyFill="1" applyAlignment="1">
      <alignment horizontal="right" vertical="center"/>
    </xf>
    <xf numFmtId="0" fontId="20" fillId="0" borderId="0" xfId="0" applyFont="1" applyFill="1" applyAlignment="1">
      <alignment vertical="center"/>
    </xf>
    <xf numFmtId="0" fontId="20" fillId="0" borderId="0" xfId="0" applyFont="1" applyFill="1" applyAlignment="1">
      <alignment horizontal="right" vertical="center"/>
    </xf>
    <xf numFmtId="0" fontId="30" fillId="0" borderId="0" xfId="0" applyFont="1" applyFill="1" applyAlignment="1">
      <alignment horizontal="right" vertical="center"/>
    </xf>
    <xf numFmtId="0" fontId="30" fillId="0" borderId="0" xfId="0" applyFont="1" applyFill="1" applyAlignment="1">
      <alignment vertical="center"/>
    </xf>
    <xf numFmtId="0" fontId="29" fillId="0" borderId="0" xfId="0" applyFont="1" applyFill="1" applyAlignment="1">
      <alignment vertical="center"/>
    </xf>
    <xf numFmtId="0" fontId="15" fillId="0" borderId="0" xfId="0" applyFont="1" applyFill="1" applyAlignment="1">
      <alignment horizontal="right" vertical="center"/>
    </xf>
    <xf numFmtId="0" fontId="26" fillId="0" borderId="0" xfId="0" applyFont="1" applyFill="1" applyAlignment="1">
      <alignment horizontal="center" vertical="center"/>
    </xf>
    <xf numFmtId="0" fontId="28" fillId="0" borderId="0" xfId="0" applyFont="1" applyFill="1" applyAlignment="1">
      <alignment horizontal="center" vertical="center"/>
    </xf>
    <xf numFmtId="0" fontId="24" fillId="0" borderId="0" xfId="0" applyFont="1" applyFill="1" applyAlignment="1">
      <alignment horizontal="center" vertical="center"/>
    </xf>
    <xf numFmtId="0" fontId="20" fillId="0" borderId="0" xfId="0" applyFont="1" applyFill="1" applyAlignment="1">
      <alignment horizontal="left" vertical="center"/>
    </xf>
    <xf numFmtId="0" fontId="16" fillId="0" borderId="0" xfId="0" applyFont="1" applyFill="1" applyAlignment="1">
      <alignment horizontal="right" vertical="center"/>
    </xf>
    <xf numFmtId="0" fontId="31" fillId="0" borderId="0" xfId="0" applyFont="1" applyFill="1" applyAlignment="1">
      <alignment horizontal="center" vertical="center"/>
    </xf>
    <xf numFmtId="0" fontId="4" fillId="0" borderId="0" xfId="0" applyFont="1" applyFill="1"/>
    <xf numFmtId="0" fontId="4" fillId="0" borderId="0" xfId="0" applyFont="1" applyFill="1" applyAlignment="1">
      <alignment horizontal="left" vertical="center"/>
    </xf>
    <xf numFmtId="0" fontId="23" fillId="2" borderId="0" xfId="0" applyFont="1" applyFill="1" applyAlignment="1">
      <alignment horizontal="left" vertical="center"/>
    </xf>
    <xf numFmtId="0" fontId="12" fillId="2" borderId="0" xfId="0" applyFont="1" applyFill="1" applyAlignment="1">
      <alignment horizontal="left" vertical="center"/>
    </xf>
    <xf numFmtId="0" fontId="15" fillId="3" borderId="0" xfId="0" applyFont="1" applyFill="1" applyAlignment="1">
      <alignment horizontal="center" vertical="center"/>
    </xf>
    <xf numFmtId="0" fontId="2" fillId="4" borderId="0" xfId="0" applyFont="1" applyFill="1" applyAlignment="1">
      <alignment horizontal="center" vertical="center"/>
    </xf>
    <xf numFmtId="0" fontId="0" fillId="0" borderId="0" xfId="0" applyFill="1"/>
    <xf numFmtId="0" fontId="0" fillId="4" borderId="0" xfId="0" applyFill="1"/>
    <xf numFmtId="0" fontId="0" fillId="0" borderId="0" xfId="0" applyFont="1" applyFill="1"/>
    <xf numFmtId="166" fontId="35" fillId="2" borderId="0" xfId="0" applyNumberFormat="1" applyFont="1" applyFill="1" applyAlignment="1">
      <alignment horizontal="center" vertical="center"/>
    </xf>
    <xf numFmtId="166" fontId="4" fillId="2" borderId="0" xfId="0" applyNumberFormat="1" applyFont="1" applyFill="1" applyAlignment="1">
      <alignment horizontal="center" vertical="center"/>
    </xf>
    <xf numFmtId="0" fontId="39" fillId="0" borderId="0" xfId="0" applyFont="1" applyFill="1" applyAlignment="1">
      <alignment horizontal="left"/>
    </xf>
    <xf numFmtId="0" fontId="39" fillId="0" borderId="0" xfId="0" applyFont="1" applyFill="1" applyAlignment="1">
      <alignment horizontal="center"/>
    </xf>
    <xf numFmtId="0" fontId="41" fillId="0" borderId="0" xfId="0" applyFont="1" applyFill="1"/>
    <xf numFmtId="0" fontId="1" fillId="0" borderId="0" xfId="0" applyFont="1" applyFill="1" applyAlignment="1">
      <alignment horizontal="center"/>
    </xf>
    <xf numFmtId="0" fontId="38" fillId="0" borderId="0" xfId="0" applyFont="1" applyFill="1" applyAlignment="1">
      <alignment horizontal="center"/>
    </xf>
    <xf numFmtId="0" fontId="40" fillId="0" borderId="0" xfId="0" applyFont="1" applyFill="1"/>
    <xf numFmtId="0" fontId="2" fillId="0" borderId="0" xfId="0" applyFont="1" applyFill="1" applyAlignment="1">
      <alignment horizontal="center"/>
    </xf>
    <xf numFmtId="0" fontId="0" fillId="0" borderId="0" xfId="0" applyFill="1" applyAlignment="1">
      <alignment horizontal="center" vertical="center"/>
    </xf>
    <xf numFmtId="1" fontId="40" fillId="0" borderId="0" xfId="0" applyNumberFormat="1" applyFont="1" applyFill="1"/>
    <xf numFmtId="0" fontId="46" fillId="0" borderId="0" xfId="0" applyFont="1" applyFill="1" applyAlignment="1">
      <alignment horizontal="center"/>
    </xf>
    <xf numFmtId="2" fontId="47" fillId="0" borderId="0" xfId="0" applyNumberFormat="1" applyFont="1" applyFill="1"/>
    <xf numFmtId="0" fontId="47" fillId="0" borderId="0" xfId="0" applyFont="1" applyFill="1"/>
    <xf numFmtId="0" fontId="48" fillId="0" borderId="0" xfId="0" applyFont="1" applyFill="1" applyAlignment="1">
      <alignment horizontal="center"/>
    </xf>
    <xf numFmtId="2" fontId="49" fillId="0" borderId="0" xfId="0" applyNumberFormat="1" applyFont="1" applyFill="1"/>
    <xf numFmtId="0" fontId="49" fillId="0" borderId="0" xfId="0" applyFont="1" applyFill="1"/>
    <xf numFmtId="0" fontId="50" fillId="0" borderId="0" xfId="0" applyFont="1" applyFill="1" applyAlignment="1">
      <alignment horizontal="left"/>
    </xf>
    <xf numFmtId="0" fontId="43" fillId="0" borderId="0" xfId="0" applyFont="1" applyFill="1" applyAlignment="1">
      <alignment horizontal="center"/>
    </xf>
    <xf numFmtId="0" fontId="42" fillId="0" borderId="0" xfId="0" applyFont="1" applyFill="1" applyAlignment="1">
      <alignment horizontal="center" vertical="center"/>
    </xf>
    <xf numFmtId="0" fontId="52" fillId="0" borderId="0" xfId="0" applyFont="1" applyAlignment="1">
      <alignment horizontal="center"/>
    </xf>
    <xf numFmtId="0" fontId="52" fillId="4" borderId="0" xfId="0" applyFont="1" applyFill="1" applyAlignment="1">
      <alignment horizontal="center"/>
    </xf>
    <xf numFmtId="0" fontId="0" fillId="0" borderId="0" xfId="0" applyAlignment="1">
      <alignment horizontal="left" vertical="center"/>
    </xf>
    <xf numFmtId="0" fontId="39" fillId="0" borderId="0" xfId="0" applyFont="1" applyAlignment="1">
      <alignment horizontal="left" vertical="center"/>
    </xf>
    <xf numFmtId="0" fontId="50" fillId="0" borderId="0" xfId="0" applyFont="1" applyAlignment="1">
      <alignment horizontal="left" vertical="center"/>
    </xf>
    <xf numFmtId="0" fontId="15" fillId="0" borderId="0" xfId="0" applyFont="1" applyFill="1" applyAlignment="1">
      <alignment horizontal="center"/>
    </xf>
    <xf numFmtId="0" fontId="52" fillId="0" borderId="0" xfId="0" applyFont="1" applyAlignment="1">
      <alignment horizontal="center" vertical="center"/>
    </xf>
    <xf numFmtId="0" fontId="43" fillId="3" borderId="0" xfId="0" applyFont="1" applyFill="1" applyAlignment="1">
      <alignment horizontal="center"/>
    </xf>
    <xf numFmtId="0" fontId="43" fillId="3" borderId="0" xfId="0" applyFont="1" applyFill="1" applyAlignment="1">
      <alignment horizontal="center" vertical="center"/>
    </xf>
    <xf numFmtId="0" fontId="0" fillId="5" borderId="0" xfId="0" applyFill="1"/>
    <xf numFmtId="0" fontId="54" fillId="5" borderId="0" xfId="0" applyFont="1" applyFill="1"/>
    <xf numFmtId="0" fontId="56" fillId="5" borderId="0" xfId="0" applyFont="1" applyFill="1"/>
    <xf numFmtId="0" fontId="58" fillId="3" borderId="0" xfId="0" applyFont="1" applyFill="1" applyAlignment="1">
      <alignment horizontal="center" vertical="center"/>
    </xf>
    <xf numFmtId="0" fontId="58" fillId="3" borderId="0" xfId="0" applyFont="1" applyFill="1" applyAlignment="1">
      <alignment horizontal="center"/>
    </xf>
    <xf numFmtId="0" fontId="59" fillId="5" borderId="0" xfId="0" applyFont="1" applyFill="1"/>
    <xf numFmtId="0" fontId="2" fillId="6" borderId="0" xfId="0" applyFont="1" applyFill="1" applyAlignment="1">
      <alignment horizontal="center" vertical="center"/>
    </xf>
    <xf numFmtId="0" fontId="2" fillId="7" borderId="0" xfId="0" applyFont="1" applyFill="1" applyAlignment="1">
      <alignment horizontal="center" vertical="center"/>
    </xf>
    <xf numFmtId="0" fontId="2" fillId="8" borderId="0" xfId="0" applyFont="1" applyFill="1" applyAlignment="1">
      <alignment horizontal="center" vertical="center"/>
    </xf>
    <xf numFmtId="0" fontId="1" fillId="3" borderId="0" xfId="0" applyFont="1" applyFill="1" applyAlignment="1">
      <alignment horizontal="center" vertical="center"/>
    </xf>
    <xf numFmtId="0" fontId="57" fillId="5" borderId="0" xfId="0" applyFont="1" applyFill="1"/>
    <xf numFmtId="0" fontId="60" fillId="3" borderId="0" xfId="0" applyFont="1" applyFill="1" applyAlignment="1">
      <alignment horizontal="center" vertical="center"/>
    </xf>
    <xf numFmtId="0" fontId="60" fillId="3" borderId="0" xfId="0" applyFont="1" applyFill="1" applyAlignment="1">
      <alignment horizontal="center"/>
    </xf>
    <xf numFmtId="14" fontId="0" fillId="0" borderId="0" xfId="0" applyNumberFormat="1"/>
    <xf numFmtId="0" fontId="2" fillId="9" borderId="0" xfId="0" applyFont="1" applyFill="1" applyAlignment="1">
      <alignment horizontal="center" vertical="center"/>
    </xf>
    <xf numFmtId="0" fontId="45" fillId="5" borderId="0" xfId="0" applyFont="1" applyFill="1"/>
    <xf numFmtId="0" fontId="55" fillId="3" borderId="0" xfId="0" applyFont="1" applyFill="1" applyAlignment="1">
      <alignment horizontal="center"/>
    </xf>
    <xf numFmtId="0" fontId="55" fillId="3" borderId="0" xfId="0" applyFont="1" applyFill="1" applyAlignment="1">
      <alignment horizontal="center" vertical="center"/>
    </xf>
    <xf numFmtId="0" fontId="8" fillId="4" borderId="0" xfId="0" applyFont="1" applyFill="1"/>
    <xf numFmtId="0" fontId="30" fillId="4" borderId="0" xfId="0" applyFont="1" applyFill="1" applyAlignment="1">
      <alignment horizontal="center" vertical="center"/>
    </xf>
    <xf numFmtId="0" fontId="25" fillId="4" borderId="0" xfId="0" applyFont="1" applyFill="1" applyAlignment="1">
      <alignment horizontal="center" vertical="center"/>
    </xf>
    <xf numFmtId="0" fontId="27" fillId="4" borderId="0" xfId="0" applyFont="1" applyFill="1" applyAlignment="1">
      <alignment horizontal="center" vertical="center"/>
    </xf>
    <xf numFmtId="0" fontId="22" fillId="4" borderId="0" xfId="0" applyFont="1" applyFill="1" applyAlignment="1">
      <alignment horizontal="center" vertical="center"/>
    </xf>
    <xf numFmtId="0" fontId="4" fillId="4" borderId="0" xfId="0" applyFont="1" applyFill="1" applyAlignment="1">
      <alignment horizontal="center" vertical="center"/>
    </xf>
    <xf numFmtId="0" fontId="30" fillId="4" borderId="0" xfId="0" applyFont="1" applyFill="1" applyAlignment="1">
      <alignment horizontal="right" vertical="center"/>
    </xf>
    <xf numFmtId="0" fontId="23" fillId="4" borderId="0" xfId="0" applyFont="1" applyFill="1" applyAlignment="1">
      <alignment horizontal="center" vertical="center"/>
    </xf>
    <xf numFmtId="0" fontId="33" fillId="4" borderId="0" xfId="0" applyFont="1" applyFill="1" applyAlignment="1">
      <alignment horizontal="right"/>
    </xf>
    <xf numFmtId="164" fontId="33" fillId="4" borderId="0" xfId="1" applyNumberFormat="1" applyFont="1" applyFill="1" applyAlignment="1">
      <alignment vertical="center"/>
    </xf>
    <xf numFmtId="164" fontId="33" fillId="4" borderId="0" xfId="0" applyNumberFormat="1" applyFont="1" applyFill="1" applyAlignment="1">
      <alignment vertical="center"/>
    </xf>
    <xf numFmtId="0" fontId="8" fillId="4" borderId="0" xfId="0" applyFont="1" applyFill="1" applyAlignment="1">
      <alignment horizontal="left"/>
    </xf>
    <xf numFmtId="0" fontId="8" fillId="4" borderId="0" xfId="0" applyFont="1" applyFill="1" applyAlignment="1">
      <alignment vertical="center"/>
    </xf>
    <xf numFmtId="0" fontId="31" fillId="4" borderId="0" xfId="0" applyFont="1" applyFill="1" applyAlignment="1">
      <alignment horizontal="center" vertical="center"/>
    </xf>
    <xf numFmtId="0" fontId="7" fillId="4" borderId="0" xfId="0" applyFont="1" applyFill="1" applyAlignment="1">
      <alignment vertical="center"/>
    </xf>
    <xf numFmtId="0" fontId="30" fillId="4" borderId="0" xfId="0" applyFont="1" applyFill="1" applyAlignment="1">
      <alignment vertical="center"/>
    </xf>
    <xf numFmtId="0" fontId="34" fillId="4" borderId="0" xfId="0" applyFont="1" applyFill="1" applyAlignment="1">
      <alignment horizontal="center" vertical="center"/>
    </xf>
    <xf numFmtId="0" fontId="12" fillId="4" borderId="0" xfId="0" applyFont="1" applyFill="1" applyAlignment="1">
      <alignment horizontal="left" vertical="center"/>
    </xf>
    <xf numFmtId="20" fontId="4" fillId="4" borderId="0" xfId="0" applyNumberFormat="1" applyFont="1" applyFill="1" applyAlignment="1">
      <alignment horizontal="center" vertical="center"/>
    </xf>
    <xf numFmtId="0" fontId="12" fillId="4" borderId="0" xfId="0" applyFont="1" applyFill="1" applyAlignment="1">
      <alignment horizontal="center" vertical="center"/>
    </xf>
    <xf numFmtId="0" fontId="6" fillId="4" borderId="0" xfId="0" applyFont="1" applyFill="1" applyAlignment="1">
      <alignment horizontal="left" vertical="center"/>
    </xf>
    <xf numFmtId="166" fontId="51" fillId="4" borderId="0" xfId="0" applyNumberFormat="1" applyFont="1" applyFill="1" applyAlignment="1">
      <alignment horizontal="center" vertical="center"/>
    </xf>
    <xf numFmtId="166" fontId="4" fillId="4" borderId="0" xfId="0" applyNumberFormat="1" applyFont="1" applyFill="1" applyAlignment="1">
      <alignment horizontal="center" vertical="center"/>
    </xf>
    <xf numFmtId="0" fontId="4" fillId="5" borderId="0" xfId="0" applyFont="1" applyFill="1" applyAlignment="1">
      <alignment horizontal="center" vertical="center"/>
    </xf>
    <xf numFmtId="0" fontId="15" fillId="5" borderId="0" xfId="0" applyFont="1" applyFill="1" applyAlignment="1">
      <alignment horizontal="left" vertical="center"/>
    </xf>
    <xf numFmtId="0" fontId="23" fillId="5" borderId="0" xfId="0" applyFont="1" applyFill="1" applyAlignment="1">
      <alignment horizontal="center" vertical="center"/>
    </xf>
    <xf numFmtId="0" fontId="4" fillId="5" borderId="0" xfId="0" applyFont="1" applyFill="1" applyAlignment="1">
      <alignment horizontal="left" vertical="center"/>
    </xf>
    <xf numFmtId="164" fontId="13" fillId="3" borderId="0" xfId="1" applyNumberFormat="1" applyFont="1" applyFill="1" applyAlignment="1">
      <alignment horizontal="right" vertical="center"/>
    </xf>
    <xf numFmtId="164" fontId="5" fillId="3" borderId="0" xfId="1" applyNumberFormat="1" applyFont="1" applyFill="1" applyAlignment="1">
      <alignment horizontal="right" vertical="center"/>
    </xf>
    <xf numFmtId="164" fontId="23" fillId="3" borderId="0" xfId="1" applyNumberFormat="1" applyFont="1" applyFill="1" applyAlignment="1">
      <alignment horizontal="right" vertical="center"/>
    </xf>
    <xf numFmtId="0" fontId="11" fillId="3" borderId="0" xfId="0" applyFont="1" applyFill="1" applyAlignment="1">
      <alignment horizontal="right" vertical="center"/>
    </xf>
    <xf numFmtId="0" fontId="14" fillId="3" borderId="0" xfId="0" applyFont="1" applyFill="1" applyAlignment="1">
      <alignment horizontal="right" vertical="center"/>
    </xf>
    <xf numFmtId="0" fontId="21" fillId="3" borderId="0" xfId="0" applyFont="1" applyFill="1" applyAlignment="1">
      <alignment horizontal="right" vertical="center"/>
    </xf>
    <xf numFmtId="165" fontId="12" fillId="4" borderId="0" xfId="0" applyNumberFormat="1" applyFont="1" applyFill="1" applyAlignment="1">
      <alignment horizontal="right" vertical="center"/>
    </xf>
    <xf numFmtId="166" fontId="15" fillId="2" borderId="0" xfId="0" applyNumberFormat="1" applyFont="1" applyFill="1" applyAlignment="1">
      <alignment horizontal="center" vertical="center"/>
    </xf>
    <xf numFmtId="0" fontId="0" fillId="5" borderId="0" xfId="0" applyFill="1" applyAlignment="1">
      <alignment horizontal="left" vertical="center"/>
    </xf>
    <xf numFmtId="0" fontId="25" fillId="0" borderId="0" xfId="0" applyNumberFormat="1" applyFont="1" applyFill="1" applyAlignment="1">
      <alignment horizontal="center" vertical="center"/>
    </xf>
    <xf numFmtId="0" fontId="35" fillId="0" borderId="0" xfId="0" applyFont="1" applyFill="1" applyAlignment="1">
      <alignment horizontal="center" vertical="center"/>
    </xf>
    <xf numFmtId="1" fontId="13" fillId="0" borderId="0" xfId="0" applyNumberFormat="1" applyFont="1" applyFill="1" applyAlignment="1">
      <alignment horizontal="center" vertical="center"/>
    </xf>
    <xf numFmtId="1" fontId="5" fillId="0" borderId="0" xfId="0" applyNumberFormat="1" applyFont="1" applyFill="1" applyAlignment="1">
      <alignment horizontal="center" vertical="center"/>
    </xf>
    <xf numFmtId="1" fontId="6" fillId="0" borderId="0" xfId="0" applyNumberFormat="1" applyFont="1" applyFill="1" applyAlignment="1">
      <alignment horizontal="center" vertical="center"/>
    </xf>
    <xf numFmtId="1" fontId="4" fillId="0" borderId="0" xfId="0" applyNumberFormat="1" applyFont="1" applyFill="1" applyAlignment="1">
      <alignment horizontal="center" vertical="center"/>
    </xf>
    <xf numFmtId="0" fontId="5" fillId="0" borderId="0" xfId="0" applyNumberFormat="1" applyFont="1" applyFill="1" applyAlignment="1">
      <alignment horizontal="center" vertical="center"/>
    </xf>
    <xf numFmtId="166" fontId="6" fillId="0" borderId="0" xfId="0" applyNumberFormat="1" applyFont="1" applyFill="1" applyAlignment="1">
      <alignment horizontal="center" vertical="center"/>
    </xf>
    <xf numFmtId="0" fontId="4" fillId="0" borderId="0" xfId="0" applyFont="1" applyFill="1" applyAlignment="1">
      <alignment horizontal="left"/>
    </xf>
    <xf numFmtId="0" fontId="36" fillId="0" borderId="0" xfId="0" applyFont="1" applyFill="1" applyAlignment="1">
      <alignment horizontal="center" vertical="center"/>
    </xf>
    <xf numFmtId="0" fontId="34" fillId="0" borderId="0" xfId="0" applyFont="1" applyFill="1" applyAlignment="1">
      <alignment horizontal="center" vertical="center"/>
    </xf>
    <xf numFmtId="0" fontId="14" fillId="0" borderId="0" xfId="0" applyFont="1" applyFill="1" applyAlignment="1">
      <alignment horizontal="left" vertical="center"/>
    </xf>
    <xf numFmtId="164" fontId="5" fillId="0" borderId="0" xfId="0" applyNumberFormat="1" applyFont="1" applyFill="1" applyAlignment="1">
      <alignment horizontal="center" vertical="center"/>
    </xf>
    <xf numFmtId="1" fontId="15" fillId="0" borderId="0" xfId="0" applyNumberFormat="1" applyFont="1" applyFill="1" applyAlignment="1">
      <alignment horizontal="center" vertical="center"/>
    </xf>
    <xf numFmtId="0" fontId="8" fillId="0" borderId="0" xfId="0" applyFont="1" applyAlignment="1">
      <alignment horizontal="right"/>
    </xf>
    <xf numFmtId="44" fontId="8" fillId="0" borderId="0" xfId="2" applyFont="1"/>
    <xf numFmtId="0" fontId="8" fillId="0" borderId="0" xfId="2" applyNumberFormat="1" applyFont="1"/>
    <xf numFmtId="0" fontId="8" fillId="0" borderId="0" xfId="0" applyNumberFormat="1" applyFont="1" applyFill="1"/>
    <xf numFmtId="0" fontId="8" fillId="0" borderId="0" xfId="0" applyNumberFormat="1" applyFont="1" applyAlignment="1">
      <alignment horizontal="right"/>
    </xf>
    <xf numFmtId="1" fontId="13" fillId="3" borderId="0" xfId="0" applyNumberFormat="1" applyFont="1" applyFill="1" applyAlignment="1">
      <alignment horizontal="right" vertical="center"/>
    </xf>
    <xf numFmtId="1" fontId="5" fillId="3" borderId="0" xfId="0" applyNumberFormat="1" applyFont="1" applyFill="1" applyAlignment="1">
      <alignment horizontal="right" vertical="center"/>
    </xf>
    <xf numFmtId="1" fontId="23" fillId="3" borderId="0" xfId="0" applyNumberFormat="1" applyFont="1" applyFill="1" applyAlignment="1">
      <alignment horizontal="right" vertical="center"/>
    </xf>
    <xf numFmtId="0" fontId="67" fillId="4" borderId="0" xfId="0" applyFont="1" applyFill="1" applyAlignment="1">
      <alignment horizontal="center" vertical="center"/>
    </xf>
    <xf numFmtId="0" fontId="68" fillId="2" borderId="0" xfId="0" applyFont="1" applyFill="1" applyAlignment="1">
      <alignment horizontal="center" vertical="center"/>
    </xf>
    <xf numFmtId="0" fontId="68" fillId="4" borderId="0" xfId="0" applyFont="1" applyFill="1" applyAlignment="1">
      <alignment horizontal="center" vertical="center"/>
    </xf>
    <xf numFmtId="164" fontId="68" fillId="4" borderId="0" xfId="1" applyNumberFormat="1" applyFont="1" applyFill="1" applyAlignment="1">
      <alignment vertical="center"/>
    </xf>
    <xf numFmtId="0" fontId="67" fillId="2" borderId="0" xfId="0" applyFont="1" applyFill="1" applyAlignment="1">
      <alignment horizontal="center" vertical="center"/>
    </xf>
    <xf numFmtId="0" fontId="68" fillId="0" borderId="0" xfId="0" applyFont="1"/>
    <xf numFmtId="0" fontId="70" fillId="0" borderId="0" xfId="0" applyFont="1" applyFill="1" applyAlignment="1">
      <alignment horizontal="center" vertical="center"/>
    </xf>
    <xf numFmtId="0" fontId="68" fillId="0" borderId="0" xfId="0" applyFont="1" applyFill="1" applyAlignment="1">
      <alignment horizontal="center" vertical="center"/>
    </xf>
    <xf numFmtId="0" fontId="68" fillId="0" borderId="0" xfId="0" applyFont="1" applyFill="1"/>
    <xf numFmtId="0" fontId="67" fillId="0" borderId="0" xfId="0" applyFont="1" applyFill="1" applyAlignment="1">
      <alignment horizontal="center" vertical="center"/>
    </xf>
    <xf numFmtId="0" fontId="69" fillId="0" borderId="0" xfId="0" applyFont="1" applyFill="1" applyAlignment="1">
      <alignment horizontal="center"/>
    </xf>
    <xf numFmtId="0" fontId="69" fillId="0" borderId="0" xfId="0" applyFont="1" applyAlignment="1">
      <alignment horizontal="center"/>
    </xf>
    <xf numFmtId="0" fontId="69" fillId="2" borderId="0" xfId="0" applyFont="1" applyFill="1" applyAlignment="1">
      <alignment horizontal="center" vertical="center"/>
    </xf>
    <xf numFmtId="0" fontId="69" fillId="0" borderId="0" xfId="0" applyFont="1" applyFill="1" applyAlignment="1">
      <alignment horizontal="center" vertical="center"/>
    </xf>
    <xf numFmtId="0" fontId="68" fillId="0" borderId="0" xfId="0" applyFont="1" applyFill="1" applyAlignment="1">
      <alignment vertical="center"/>
    </xf>
    <xf numFmtId="0" fontId="69" fillId="0" borderId="0" xfId="0" applyFont="1" applyAlignment="1">
      <alignment horizontal="center" vertical="center"/>
    </xf>
    <xf numFmtId="0" fontId="69" fillId="3" borderId="0" xfId="0" applyFont="1" applyFill="1" applyAlignment="1">
      <alignment horizontal="right" vertical="center"/>
    </xf>
    <xf numFmtId="164" fontId="68" fillId="3" borderId="0" xfId="1" applyNumberFormat="1" applyFont="1" applyFill="1" applyAlignment="1">
      <alignment horizontal="right" vertical="center"/>
    </xf>
    <xf numFmtId="1" fontId="68" fillId="3" borderId="0" xfId="0" applyNumberFormat="1" applyFont="1" applyFill="1" applyAlignment="1">
      <alignment horizontal="right" vertical="center"/>
    </xf>
    <xf numFmtId="1" fontId="12" fillId="4" borderId="0" xfId="0" applyNumberFormat="1" applyFont="1" applyFill="1" applyAlignment="1">
      <alignment horizontal="right" vertical="center"/>
    </xf>
    <xf numFmtId="165" fontId="6" fillId="4" borderId="0" xfId="0" applyNumberFormat="1" applyFont="1" applyFill="1" applyAlignment="1">
      <alignment vertical="center"/>
    </xf>
    <xf numFmtId="1" fontId="66" fillId="4" borderId="0" xfId="0" applyNumberFormat="1" applyFont="1" applyFill="1" applyAlignment="1">
      <alignment horizontal="right" vertical="center"/>
    </xf>
    <xf numFmtId="165" fontId="66" fillId="4" borderId="0" xfId="0" applyNumberFormat="1" applyFont="1" applyFill="1" applyAlignment="1">
      <alignment horizontal="right" vertical="center"/>
    </xf>
    <xf numFmtId="0" fontId="0" fillId="0" borderId="0" xfId="0" applyFill="1" applyAlignment="1">
      <alignment horizontal="left" vertical="center"/>
    </xf>
    <xf numFmtId="0" fontId="50" fillId="0" borderId="0" xfId="0" applyFont="1" applyFill="1" applyAlignment="1">
      <alignment horizontal="left" vertical="center"/>
    </xf>
    <xf numFmtId="166" fontId="13" fillId="3" borderId="0" xfId="0" applyNumberFormat="1" applyFont="1" applyFill="1" applyAlignment="1">
      <alignment horizontal="center" vertical="center"/>
    </xf>
    <xf numFmtId="20" fontId="50" fillId="0" borderId="0" xfId="0" applyNumberFormat="1" applyFont="1" applyAlignment="1">
      <alignment horizontal="center"/>
    </xf>
    <xf numFmtId="20" fontId="39" fillId="0" borderId="0" xfId="0" applyNumberFormat="1" applyFont="1" applyAlignment="1">
      <alignment horizontal="center"/>
    </xf>
    <xf numFmtId="0" fontId="36" fillId="4" borderId="0" xfId="0" applyFont="1" applyFill="1" applyAlignment="1">
      <alignment horizontal="center" vertical="center"/>
    </xf>
    <xf numFmtId="0" fontId="72" fillId="2" borderId="0" xfId="0" applyFont="1" applyFill="1" applyAlignment="1">
      <alignment horizontal="center"/>
    </xf>
    <xf numFmtId="0" fontId="0" fillId="0" borderId="0" xfId="0" applyFill="1" applyBorder="1"/>
    <xf numFmtId="0" fontId="52" fillId="0" borderId="0" xfId="0" applyFont="1" applyFill="1" applyAlignment="1">
      <alignment horizontal="center" vertical="center"/>
    </xf>
    <xf numFmtId="0" fontId="39" fillId="0" borderId="0" xfId="0" applyFont="1" applyFill="1" applyAlignment="1">
      <alignment horizontal="left" vertical="center"/>
    </xf>
    <xf numFmtId="0" fontId="52" fillId="0" borderId="0" xfId="0" applyFont="1" applyFill="1" applyAlignment="1">
      <alignment horizontal="center"/>
    </xf>
    <xf numFmtId="0" fontId="63" fillId="5" borderId="0" xfId="0" applyFont="1" applyFill="1"/>
    <xf numFmtId="0" fontId="40" fillId="5" borderId="0" xfId="0" applyFont="1" applyFill="1"/>
    <xf numFmtId="0" fontId="71" fillId="5" borderId="0" xfId="0" applyFont="1" applyFill="1" applyAlignment="1">
      <alignment horizontal="left" vertical="center"/>
    </xf>
    <xf numFmtId="0" fontId="40" fillId="5" borderId="0" xfId="0" applyFont="1" applyFill="1" applyAlignment="1">
      <alignment horizontal="left" vertical="center"/>
    </xf>
    <xf numFmtId="0" fontId="53" fillId="5" borderId="0" xfId="0" applyFont="1" applyFill="1" applyAlignment="1">
      <alignment horizontal="center" vertical="center"/>
    </xf>
    <xf numFmtId="0" fontId="71" fillId="5" borderId="0" xfId="0" applyFont="1" applyFill="1"/>
    <xf numFmtId="20" fontId="50" fillId="0" borderId="0" xfId="0" applyNumberFormat="1" applyFont="1" applyFill="1" applyBorder="1" applyAlignment="1">
      <alignment horizontal="center" vertical="center"/>
    </xf>
    <xf numFmtId="0" fontId="53" fillId="0" borderId="0" xfId="0" applyFont="1" applyFill="1" applyBorder="1" applyAlignment="1">
      <alignment horizontal="center" vertical="center"/>
    </xf>
    <xf numFmtId="0" fontId="40" fillId="0" borderId="0" xfId="0" applyFont="1" applyFill="1" applyBorder="1" applyAlignment="1">
      <alignment horizontal="left" vertical="center"/>
    </xf>
    <xf numFmtId="0" fontId="40" fillId="0" borderId="0" xfId="0" applyFont="1" applyFill="1" applyBorder="1"/>
    <xf numFmtId="0" fontId="74" fillId="5" borderId="0" xfId="0" applyFont="1" applyFill="1"/>
    <xf numFmtId="20" fontId="39" fillId="0" borderId="0" xfId="0" applyNumberFormat="1" applyFont="1" applyFill="1" applyBorder="1" applyAlignment="1">
      <alignment horizontal="center" vertical="center"/>
    </xf>
    <xf numFmtId="0" fontId="74" fillId="5" borderId="0" xfId="0" applyFont="1" applyFill="1" applyAlignment="1">
      <alignment horizontal="left" vertical="center"/>
    </xf>
    <xf numFmtId="0" fontId="39" fillId="5" borderId="0" xfId="0" applyFont="1" applyFill="1" applyAlignment="1">
      <alignment horizontal="center" vertical="center"/>
    </xf>
    <xf numFmtId="0" fontId="4" fillId="4" borderId="0" xfId="0" applyFont="1" applyFill="1" applyAlignment="1">
      <alignment horizontal="center" vertical="top"/>
    </xf>
    <xf numFmtId="1" fontId="17" fillId="4" borderId="0" xfId="0" applyNumberFormat="1" applyFont="1" applyFill="1" applyAlignment="1">
      <alignment horizontal="center" vertical="center"/>
    </xf>
    <xf numFmtId="1" fontId="4" fillId="4" borderId="0" xfId="0" applyNumberFormat="1" applyFont="1" applyFill="1" applyAlignment="1">
      <alignment horizontal="center" vertical="top"/>
    </xf>
    <xf numFmtId="0" fontId="48" fillId="2" borderId="0" xfId="0" applyFont="1" applyFill="1" applyAlignment="1">
      <alignment horizontal="center"/>
    </xf>
    <xf numFmtId="0" fontId="77" fillId="2" borderId="0" xfId="0" applyFont="1" applyFill="1" applyAlignment="1">
      <alignment horizontal="center"/>
    </xf>
    <xf numFmtId="0" fontId="78" fillId="3" borderId="0" xfId="0" applyFont="1" applyFill="1"/>
    <xf numFmtId="1" fontId="13" fillId="3" borderId="0" xfId="0" applyNumberFormat="1" applyFont="1" applyFill="1" applyAlignment="1">
      <alignment horizontal="center" vertical="center"/>
    </xf>
    <xf numFmtId="0" fontId="49" fillId="3" borderId="0" xfId="0" applyFont="1" applyFill="1"/>
    <xf numFmtId="1" fontId="5" fillId="3" borderId="0" xfId="0" applyNumberFormat="1" applyFont="1" applyFill="1" applyAlignment="1">
      <alignment horizontal="center" vertical="center"/>
    </xf>
    <xf numFmtId="1" fontId="12" fillId="3" borderId="0" xfId="0" applyNumberFormat="1" applyFont="1" applyFill="1" applyAlignment="1">
      <alignment horizontal="center" vertical="center"/>
    </xf>
    <xf numFmtId="0" fontId="79" fillId="4" borderId="0" xfId="0" applyFont="1" applyFill="1" applyAlignment="1">
      <alignment horizontal="center" vertical="top"/>
    </xf>
    <xf numFmtId="0" fontId="35" fillId="4" borderId="0" xfId="0" applyFont="1" applyFill="1" applyAlignment="1">
      <alignment horizontal="center" vertical="center"/>
    </xf>
    <xf numFmtId="0" fontId="80" fillId="2" borderId="0" xfId="0" applyFont="1" applyFill="1" applyAlignment="1">
      <alignment horizontal="center"/>
    </xf>
    <xf numFmtId="2" fontId="82" fillId="3" borderId="0" xfId="0" applyNumberFormat="1" applyFont="1" applyFill="1"/>
    <xf numFmtId="0" fontId="82" fillId="3" borderId="0" xfId="0" applyFont="1" applyFill="1"/>
    <xf numFmtId="1" fontId="64" fillId="3" borderId="0" xfId="0" applyNumberFormat="1" applyFont="1" applyFill="1" applyAlignment="1">
      <alignment horizontal="center" vertical="center"/>
    </xf>
    <xf numFmtId="0" fontId="82" fillId="2" borderId="0" xfId="0" applyFont="1" applyFill="1" applyAlignment="1">
      <alignment horizontal="center"/>
    </xf>
    <xf numFmtId="1" fontId="78" fillId="3" borderId="0" xfId="0" applyNumberFormat="1" applyFont="1" applyFill="1" applyAlignment="1">
      <alignment horizontal="center" vertical="center"/>
    </xf>
    <xf numFmtId="0" fontId="78" fillId="3" borderId="0" xfId="0" applyFont="1" applyFill="1" applyAlignment="1">
      <alignment horizontal="center" vertical="center"/>
    </xf>
    <xf numFmtId="1" fontId="49" fillId="3" borderId="0" xfId="0" applyNumberFormat="1" applyFont="1" applyFill="1" applyAlignment="1">
      <alignment horizontal="center" vertical="center"/>
    </xf>
    <xf numFmtId="0" fontId="49" fillId="3" borderId="0" xfId="0" applyFont="1" applyFill="1" applyAlignment="1">
      <alignment horizontal="center" vertical="center"/>
    </xf>
    <xf numFmtId="1" fontId="81" fillId="3" borderId="0" xfId="0" applyNumberFormat="1" applyFont="1" applyFill="1" applyAlignment="1">
      <alignment horizontal="center" vertical="center"/>
    </xf>
    <xf numFmtId="0" fontId="81" fillId="3" borderId="0" xfId="0" applyFont="1" applyFill="1" applyAlignment="1">
      <alignment horizontal="center" vertical="center"/>
    </xf>
    <xf numFmtId="1" fontId="11" fillId="3" borderId="0" xfId="0" applyNumberFormat="1" applyFont="1" applyFill="1" applyAlignment="1">
      <alignment horizontal="center" vertical="center"/>
    </xf>
    <xf numFmtId="1" fontId="14" fillId="3" borderId="0" xfId="0" applyNumberFormat="1" applyFont="1" applyFill="1" applyAlignment="1">
      <alignment horizontal="center" vertical="center"/>
    </xf>
    <xf numFmtId="1" fontId="21" fillId="3" borderId="0" xfId="0" applyNumberFormat="1" applyFont="1" applyFill="1" applyAlignment="1">
      <alignment horizontal="center" vertical="center"/>
    </xf>
    <xf numFmtId="0" fontId="15" fillId="4" borderId="0" xfId="0" applyFont="1" applyFill="1" applyAlignment="1">
      <alignment horizontal="right" vertical="center"/>
    </xf>
    <xf numFmtId="0" fontId="15" fillId="4" borderId="0" xfId="0" applyFont="1" applyFill="1" applyAlignment="1">
      <alignment horizontal="right"/>
    </xf>
    <xf numFmtId="20" fontId="4" fillId="2" borderId="0" xfId="0" applyNumberFormat="1" applyFont="1" applyFill="1" applyAlignment="1">
      <alignment horizontal="center" vertical="center"/>
    </xf>
    <xf numFmtId="0" fontId="4" fillId="2" borderId="0" xfId="0" applyFont="1" applyFill="1" applyAlignment="1">
      <alignment horizontal="center"/>
    </xf>
    <xf numFmtId="0" fontId="4" fillId="4" borderId="0" xfId="0" applyFont="1" applyFill="1" applyAlignment="1">
      <alignment horizontal="right" vertical="center"/>
    </xf>
    <xf numFmtId="0" fontId="6" fillId="2" borderId="0" xfId="0" applyFont="1" applyFill="1" applyAlignment="1">
      <alignment horizontal="left" vertical="center"/>
    </xf>
    <xf numFmtId="0" fontId="52" fillId="0" borderId="0" xfId="0" applyFont="1" applyFill="1"/>
    <xf numFmtId="0" fontId="7" fillId="0" borderId="0" xfId="0" applyFont="1" applyAlignment="1"/>
    <xf numFmtId="1" fontId="7" fillId="0" borderId="0" xfId="0" applyNumberFormat="1" applyFont="1" applyFill="1"/>
    <xf numFmtId="1" fontId="23" fillId="3" borderId="2" xfId="0" applyNumberFormat="1" applyFont="1" applyFill="1" applyBorder="1" applyAlignment="1">
      <alignment horizontal="center" vertical="center"/>
    </xf>
    <xf numFmtId="1" fontId="12" fillId="3" borderId="2" xfId="0" applyNumberFormat="1" applyFont="1" applyFill="1" applyBorder="1" applyAlignment="1">
      <alignment horizontal="center" vertical="center"/>
    </xf>
    <xf numFmtId="0" fontId="8" fillId="4" borderId="2" xfId="0" applyFont="1" applyFill="1" applyBorder="1" applyAlignment="1">
      <alignment horizontal="left"/>
    </xf>
    <xf numFmtId="1" fontId="80" fillId="2" borderId="2" xfId="0" applyNumberFormat="1" applyFont="1" applyFill="1" applyBorder="1" applyAlignment="1">
      <alignment horizontal="center" vertical="center"/>
    </xf>
    <xf numFmtId="1" fontId="85" fillId="3" borderId="2" xfId="0" applyNumberFormat="1" applyFont="1" applyFill="1" applyBorder="1" applyAlignment="1">
      <alignment horizontal="left"/>
    </xf>
    <xf numFmtId="0" fontId="7" fillId="0" borderId="0" xfId="0" applyNumberFormat="1" applyFont="1" applyAlignment="1"/>
    <xf numFmtId="0" fontId="8" fillId="0" borderId="0" xfId="0" applyFont="1" applyBorder="1"/>
    <xf numFmtId="0" fontId="8" fillId="0" borderId="0" xfId="0" applyFont="1" applyFill="1" applyBorder="1"/>
    <xf numFmtId="1" fontId="7" fillId="0" borderId="0" xfId="0" applyNumberFormat="1" applyFont="1" applyAlignment="1">
      <alignment horizontal="right"/>
    </xf>
    <xf numFmtId="0" fontId="8" fillId="0" borderId="0" xfId="0" applyFont="1" applyBorder="1" applyAlignment="1">
      <alignment horizontal="center"/>
    </xf>
    <xf numFmtId="0" fontId="2" fillId="4" borderId="4" xfId="0" applyFont="1" applyFill="1" applyBorder="1"/>
    <xf numFmtId="0" fontId="2" fillId="4" borderId="3" xfId="0" applyFont="1" applyFill="1" applyBorder="1"/>
    <xf numFmtId="0" fontId="0" fillId="5" borderId="1" xfId="0" applyFill="1" applyBorder="1"/>
    <xf numFmtId="0" fontId="12" fillId="5" borderId="7" xfId="0" applyFont="1" applyFill="1" applyBorder="1" applyAlignment="1">
      <alignment horizontal="left" vertical="center"/>
    </xf>
    <xf numFmtId="0" fontId="43" fillId="5" borderId="7" xfId="0" applyFont="1" applyFill="1" applyBorder="1"/>
    <xf numFmtId="0" fontId="0" fillId="5" borderId="0" xfId="0" applyFill="1" applyBorder="1"/>
    <xf numFmtId="0" fontId="43" fillId="5" borderId="0" xfId="0" applyFont="1" applyFill="1" applyBorder="1"/>
    <xf numFmtId="0" fontId="15" fillId="5" borderId="7" xfId="0" applyFont="1" applyFill="1" applyBorder="1" applyAlignment="1">
      <alignment horizontal="left" vertical="center"/>
    </xf>
    <xf numFmtId="0" fontId="44" fillId="5" borderId="0" xfId="0" applyFont="1" applyFill="1" applyBorder="1"/>
    <xf numFmtId="0" fontId="44" fillId="5" borderId="0" xfId="0" applyFont="1" applyFill="1"/>
    <xf numFmtId="0" fontId="44" fillId="5" borderId="6" xfId="0" applyFont="1" applyFill="1" applyBorder="1"/>
    <xf numFmtId="166" fontId="2" fillId="5" borderId="3" xfId="0" applyNumberFormat="1" applyFont="1" applyFill="1" applyBorder="1" applyAlignment="1">
      <alignment horizontal="center"/>
    </xf>
    <xf numFmtId="166" fontId="2" fillId="5" borderId="7" xfId="0" applyNumberFormat="1" applyFont="1" applyFill="1" applyBorder="1" applyAlignment="1">
      <alignment horizontal="center"/>
    </xf>
    <xf numFmtId="166" fontId="2" fillId="5" borderId="0" xfId="0" applyNumberFormat="1" applyFont="1" applyFill="1" applyBorder="1" applyAlignment="1">
      <alignment horizontal="center"/>
    </xf>
    <xf numFmtId="0" fontId="86" fillId="5" borderId="4" xfId="0" applyFont="1" applyFill="1" applyBorder="1" applyAlignment="1">
      <alignment horizontal="center" vertical="center"/>
    </xf>
    <xf numFmtId="166" fontId="78" fillId="3" borderId="0" xfId="0" applyNumberFormat="1" applyFont="1" applyFill="1" applyAlignment="1">
      <alignment horizontal="center"/>
    </xf>
    <xf numFmtId="166" fontId="49" fillId="3" borderId="0" xfId="0" applyNumberFormat="1" applyFont="1" applyFill="1" applyAlignment="1">
      <alignment horizontal="center"/>
    </xf>
    <xf numFmtId="166" fontId="85" fillId="3" borderId="2" xfId="0" applyNumberFormat="1" applyFont="1" applyFill="1" applyBorder="1" applyAlignment="1">
      <alignment horizontal="center"/>
    </xf>
    <xf numFmtId="0" fontId="0" fillId="2" borderId="0" xfId="0" applyFill="1"/>
    <xf numFmtId="0" fontId="52" fillId="2" borderId="0" xfId="0" applyFont="1" applyFill="1"/>
    <xf numFmtId="0" fontId="52" fillId="2" borderId="0" xfId="0" applyFont="1" applyFill="1" applyAlignment="1">
      <alignment horizontal="center"/>
    </xf>
    <xf numFmtId="0" fontId="44" fillId="5" borderId="1" xfId="0" applyFont="1" applyFill="1" applyBorder="1"/>
    <xf numFmtId="0" fontId="44" fillId="5" borderId="7" xfId="0" applyFont="1" applyFill="1" applyBorder="1"/>
    <xf numFmtId="0" fontId="43" fillId="5" borderId="7" xfId="0" applyFont="1" applyFill="1" applyBorder="1" applyAlignment="1">
      <alignment horizontal="left"/>
    </xf>
    <xf numFmtId="166" fontId="2" fillId="5" borderId="7" xfId="0" applyNumberFormat="1" applyFont="1" applyFill="1" applyBorder="1"/>
    <xf numFmtId="0" fontId="44" fillId="5" borderId="10" xfId="0" applyFont="1" applyFill="1" applyBorder="1"/>
    <xf numFmtId="20" fontId="87" fillId="4" borderId="0" xfId="0" applyNumberFormat="1" applyFont="1" applyFill="1" applyAlignment="1">
      <alignment horizontal="center" vertical="center"/>
    </xf>
    <xf numFmtId="0" fontId="88" fillId="4" borderId="0" xfId="0" applyFont="1" applyFill="1" applyAlignment="1">
      <alignment horizontal="center"/>
    </xf>
    <xf numFmtId="0" fontId="0" fillId="0" borderId="0" xfId="0" applyBorder="1" applyAlignment="1">
      <alignment horizontal="center"/>
    </xf>
    <xf numFmtId="0" fontId="52" fillId="0" borderId="0" xfId="0" applyFont="1" applyAlignment="1"/>
    <xf numFmtId="0" fontId="0" fillId="0" borderId="0" xfId="0" applyFont="1" applyAlignment="1">
      <alignment horizontal="center"/>
    </xf>
    <xf numFmtId="1" fontId="13" fillId="10" borderId="0" xfId="0" applyNumberFormat="1" applyFont="1" applyFill="1" applyAlignment="1">
      <alignment horizontal="center" vertical="center"/>
    </xf>
    <xf numFmtId="1" fontId="5" fillId="10" borderId="0" xfId="0" applyNumberFormat="1" applyFont="1" applyFill="1" applyAlignment="1">
      <alignment horizontal="center" vertical="center"/>
    </xf>
    <xf numFmtId="1" fontId="23" fillId="3" borderId="0" xfId="0" applyNumberFormat="1" applyFont="1" applyFill="1" applyAlignment="1">
      <alignment horizontal="center" vertical="center"/>
    </xf>
    <xf numFmtId="1" fontId="13" fillId="4" borderId="0" xfId="0" applyNumberFormat="1" applyFont="1" applyFill="1" applyAlignment="1">
      <alignment horizontal="center" vertical="center"/>
    </xf>
    <xf numFmtId="1" fontId="5" fillId="4" borderId="0" xfId="0" applyNumberFormat="1" applyFont="1" applyFill="1" applyAlignment="1">
      <alignment horizontal="center" vertical="center"/>
    </xf>
    <xf numFmtId="1" fontId="23" fillId="4" borderId="0" xfId="0" applyNumberFormat="1" applyFont="1" applyFill="1" applyAlignment="1">
      <alignment horizontal="center" vertical="center"/>
    </xf>
    <xf numFmtId="1" fontId="4" fillId="4" borderId="0" xfId="0" applyNumberFormat="1" applyFont="1" applyFill="1" applyAlignment="1">
      <alignment horizontal="center" vertical="center"/>
    </xf>
    <xf numFmtId="1" fontId="4" fillId="5" borderId="0" xfId="0" applyNumberFormat="1" applyFont="1" applyFill="1" applyAlignment="1">
      <alignment horizontal="center" vertical="center"/>
    </xf>
    <xf numFmtId="1" fontId="32" fillId="4" borderId="0" xfId="0" applyNumberFormat="1" applyFont="1" applyFill="1" applyAlignment="1">
      <alignment horizontal="center" vertical="center"/>
    </xf>
    <xf numFmtId="166" fontId="2" fillId="5" borderId="5" xfId="0" applyNumberFormat="1" applyFont="1" applyFill="1" applyBorder="1" applyAlignment="1">
      <alignment horizontal="center"/>
    </xf>
    <xf numFmtId="0" fontId="2" fillId="4" borderId="8" xfId="0" applyFont="1" applyFill="1" applyBorder="1" applyAlignment="1">
      <alignment horizontal="left"/>
    </xf>
    <xf numFmtId="0" fontId="2" fillId="5" borderId="0" xfId="0" applyFont="1" applyFill="1" applyAlignment="1">
      <alignment horizontal="center"/>
    </xf>
    <xf numFmtId="0" fontId="44" fillId="4" borderId="9" xfId="0" applyFont="1" applyFill="1" applyBorder="1"/>
    <xf numFmtId="166" fontId="42" fillId="4" borderId="1" xfId="0" applyNumberFormat="1" applyFont="1" applyFill="1" applyBorder="1" applyAlignment="1">
      <alignment horizontal="center"/>
    </xf>
    <xf numFmtId="0" fontId="0" fillId="0" borderId="14" xfId="0" applyFill="1" applyBorder="1"/>
    <xf numFmtId="0" fontId="0" fillId="0" borderId="0" xfId="0" applyFill="1" applyBorder="1" applyAlignment="1"/>
    <xf numFmtId="0" fontId="0" fillId="0" borderId="15" xfId="0" applyFill="1" applyBorder="1" applyAlignment="1"/>
    <xf numFmtId="1" fontId="83" fillId="4" borderId="1" xfId="0" applyNumberFormat="1" applyFont="1" applyFill="1" applyBorder="1" applyAlignment="1">
      <alignment horizontal="center"/>
    </xf>
    <xf numFmtId="1" fontId="68" fillId="4" borderId="0" xfId="0" applyNumberFormat="1" applyFont="1" applyFill="1" applyAlignment="1">
      <alignment horizontal="center" vertical="center"/>
    </xf>
    <xf numFmtId="20" fontId="4" fillId="0" borderId="0" xfId="0" applyNumberFormat="1" applyFont="1" applyFill="1" applyAlignment="1">
      <alignment horizontal="center" vertical="center"/>
    </xf>
    <xf numFmtId="20" fontId="87" fillId="0" borderId="0" xfId="0" applyNumberFormat="1" applyFont="1" applyFill="1" applyAlignment="1">
      <alignment horizontal="center" vertical="center"/>
    </xf>
    <xf numFmtId="0" fontId="88" fillId="0" borderId="0" xfId="0" applyFont="1" applyFill="1" applyAlignment="1">
      <alignment horizontal="center"/>
    </xf>
    <xf numFmtId="49" fontId="50" fillId="0" borderId="0" xfId="0" applyNumberFormat="1" applyFont="1" applyAlignment="1">
      <alignment horizontal="left" vertical="center"/>
    </xf>
    <xf numFmtId="49" fontId="40" fillId="5" borderId="0" xfId="0" applyNumberFormat="1" applyFont="1" applyFill="1" applyAlignment="1">
      <alignment horizontal="left" vertical="center"/>
    </xf>
    <xf numFmtId="0" fontId="40" fillId="0" borderId="0" xfId="0" applyNumberFormat="1" applyFont="1" applyAlignment="1">
      <alignment horizontal="left" vertical="center"/>
    </xf>
    <xf numFmtId="49" fontId="15" fillId="3" borderId="0" xfId="0" applyNumberFormat="1" applyFont="1" applyFill="1" applyAlignment="1">
      <alignment horizontal="left" vertical="center"/>
    </xf>
    <xf numFmtId="0" fontId="7" fillId="0" borderId="0" xfId="0" applyNumberFormat="1" applyFont="1" applyFill="1" applyAlignment="1">
      <alignment vertical="center" wrapText="1"/>
    </xf>
    <xf numFmtId="0" fontId="8" fillId="0" borderId="0" xfId="0" applyNumberFormat="1" applyFont="1" applyFill="1" applyBorder="1"/>
    <xf numFmtId="0" fontId="8" fillId="0" borderId="0" xfId="0" applyNumberFormat="1" applyFont="1" applyBorder="1" applyAlignment="1"/>
    <xf numFmtId="0" fontId="8" fillId="0" borderId="0" xfId="0" applyNumberFormat="1" applyFont="1" applyBorder="1" applyAlignment="1">
      <alignment horizontal="center"/>
    </xf>
    <xf numFmtId="0" fontId="4" fillId="4" borderId="0" xfId="0" applyFont="1" applyFill="1" applyAlignment="1">
      <alignment horizontal="center"/>
    </xf>
    <xf numFmtId="0" fontId="0" fillId="0" borderId="0" xfId="0" applyAlignment="1"/>
    <xf numFmtId="0" fontId="90" fillId="0" borderId="0" xfId="0" applyFont="1" applyFill="1" applyAlignment="1">
      <alignment horizontal="center"/>
    </xf>
    <xf numFmtId="0" fontId="0" fillId="0" borderId="0" xfId="0" applyFill="1" applyBorder="1" applyAlignment="1">
      <alignment horizontal="center"/>
    </xf>
    <xf numFmtId="0" fontId="0" fillId="0" borderId="0" xfId="0" applyBorder="1" applyAlignment="1"/>
    <xf numFmtId="0" fontId="29" fillId="2" borderId="0" xfId="0" applyNumberFormat="1" applyFont="1" applyFill="1" applyAlignment="1">
      <alignment horizontal="center" vertical="center"/>
    </xf>
    <xf numFmtId="0" fontId="4" fillId="4" borderId="0" xfId="0" applyNumberFormat="1" applyFont="1" applyFill="1" applyAlignment="1">
      <alignment horizontal="center" vertical="center"/>
    </xf>
    <xf numFmtId="0" fontId="15" fillId="4" borderId="0" xfId="0" applyNumberFormat="1" applyFont="1" applyFill="1" applyAlignment="1">
      <alignment horizontal="right" vertical="center"/>
    </xf>
    <xf numFmtId="0" fontId="4" fillId="2" borderId="0" xfId="0" applyNumberFormat="1" applyFont="1" applyFill="1" applyAlignment="1">
      <alignment horizontal="center" vertical="center"/>
    </xf>
    <xf numFmtId="0" fontId="36" fillId="4" borderId="0" xfId="0" applyNumberFormat="1" applyFont="1" applyFill="1" applyAlignment="1">
      <alignment horizontal="center" vertical="center"/>
    </xf>
    <xf numFmtId="0" fontId="31" fillId="4" borderId="0" xfId="0" applyNumberFormat="1" applyFont="1" applyFill="1" applyAlignment="1">
      <alignment horizontal="center" vertical="center"/>
    </xf>
    <xf numFmtId="0" fontId="8" fillId="2" borderId="0" xfId="0" applyNumberFormat="1" applyFont="1" applyFill="1" applyAlignment="1">
      <alignment horizontal="right" vertical="center"/>
    </xf>
    <xf numFmtId="0" fontId="8" fillId="0" borderId="0" xfId="0" applyNumberFormat="1" applyFont="1"/>
    <xf numFmtId="0" fontId="19" fillId="0" borderId="0" xfId="0" applyNumberFormat="1" applyFont="1" applyFill="1" applyAlignment="1">
      <alignment horizontal="right" vertical="center"/>
    </xf>
    <xf numFmtId="0" fontId="4" fillId="0" borderId="0" xfId="0" applyNumberFormat="1" applyFont="1" applyFill="1" applyAlignment="1">
      <alignment horizontal="center" vertical="center"/>
    </xf>
    <xf numFmtId="0" fontId="87" fillId="0" borderId="0" xfId="0" applyNumberFormat="1" applyFont="1" applyFill="1" applyAlignment="1">
      <alignment horizontal="center" vertical="center"/>
    </xf>
    <xf numFmtId="0" fontId="15" fillId="0" borderId="0" xfId="0" applyNumberFormat="1" applyFont="1" applyFill="1" applyAlignment="1">
      <alignment horizontal="right" vertical="center"/>
    </xf>
    <xf numFmtId="0" fontId="8" fillId="0" borderId="0" xfId="0" applyNumberFormat="1" applyFont="1" applyFill="1" applyAlignment="1">
      <alignment horizontal="right" vertical="center"/>
    </xf>
    <xf numFmtId="0" fontId="31" fillId="0" borderId="0" xfId="0" applyNumberFormat="1" applyFont="1" applyFill="1" applyAlignment="1">
      <alignment horizontal="center" vertical="center"/>
    </xf>
    <xf numFmtId="0" fontId="29" fillId="0" borderId="0" xfId="0" applyNumberFormat="1" applyFont="1" applyFill="1" applyAlignment="1">
      <alignment horizontal="center" vertical="center"/>
    </xf>
    <xf numFmtId="0" fontId="7" fillId="0" borderId="0" xfId="0" applyNumberFormat="1" applyFont="1" applyFill="1" applyAlignment="1">
      <alignment horizontal="right" vertical="center"/>
    </xf>
    <xf numFmtId="0" fontId="8" fillId="0" borderId="0" xfId="0" applyNumberFormat="1" applyFont="1" applyAlignment="1">
      <alignment horizontal="right" vertical="center"/>
    </xf>
    <xf numFmtId="20" fontId="4" fillId="4" borderId="0" xfId="0" applyNumberFormat="1" applyFont="1" applyFill="1" applyAlignment="1">
      <alignment horizontal="center" vertical="top"/>
    </xf>
    <xf numFmtId="0" fontId="36" fillId="4" borderId="0" xfId="0" applyFont="1" applyFill="1" applyAlignment="1">
      <alignment horizontal="center" vertical="top"/>
    </xf>
    <xf numFmtId="0" fontId="8" fillId="4" borderId="0" xfId="0" applyFont="1" applyFill="1" applyAlignment="1">
      <alignment vertical="top"/>
    </xf>
    <xf numFmtId="0" fontId="15" fillId="2" borderId="0" xfId="0" applyFont="1" applyFill="1" applyAlignment="1">
      <alignment vertical="top"/>
    </xf>
    <xf numFmtId="0" fontId="4" fillId="2" borderId="0" xfId="0" applyFont="1" applyFill="1" applyAlignment="1">
      <alignment vertical="top"/>
    </xf>
    <xf numFmtId="49" fontId="90" fillId="15" borderId="12" xfId="0" applyNumberFormat="1" applyFont="1" applyFill="1" applyBorder="1" applyAlignment="1">
      <alignment horizontal="center"/>
    </xf>
    <xf numFmtId="49" fontId="89" fillId="15" borderId="0" xfId="0" applyNumberFormat="1" applyFont="1" applyFill="1" applyAlignment="1">
      <alignment horizontal="center"/>
    </xf>
    <xf numFmtId="20" fontId="91" fillId="4" borderId="0" xfId="0" applyNumberFormat="1" applyFont="1" applyFill="1" applyAlignment="1">
      <alignment horizontal="center" vertical="center"/>
    </xf>
    <xf numFmtId="0" fontId="15" fillId="10" borderId="0" xfId="0" applyNumberFormat="1" applyFont="1" applyFill="1" applyAlignment="1">
      <alignment horizontal="center" vertical="center"/>
    </xf>
    <xf numFmtId="0" fontId="90" fillId="0" borderId="0" xfId="0" applyFont="1" applyFill="1" applyBorder="1" applyAlignment="1"/>
    <xf numFmtId="0" fontId="43" fillId="0" borderId="0" xfId="0" applyFont="1" applyFill="1" applyBorder="1" applyAlignment="1"/>
    <xf numFmtId="166" fontId="68" fillId="3" borderId="0" xfId="0" applyNumberFormat="1" applyFont="1" applyFill="1" applyAlignment="1">
      <alignment horizontal="center" vertical="center"/>
    </xf>
    <xf numFmtId="166" fontId="5" fillId="3" borderId="0" xfId="0" applyNumberFormat="1" applyFont="1" applyFill="1" applyAlignment="1">
      <alignment horizontal="center" vertical="center"/>
    </xf>
    <xf numFmtId="166" fontId="23" fillId="3" borderId="0" xfId="0" applyNumberFormat="1" applyFont="1" applyFill="1" applyAlignment="1">
      <alignment horizontal="center" vertical="center"/>
    </xf>
    <xf numFmtId="0" fontId="4" fillId="4" borderId="0" xfId="0" applyFont="1" applyFill="1" applyAlignment="1">
      <alignment horizontal="center" vertical="top"/>
    </xf>
    <xf numFmtId="2" fontId="90" fillId="13" borderId="12" xfId="0" applyNumberFormat="1" applyFont="1" applyFill="1" applyBorder="1" applyAlignment="1">
      <alignment horizontal="center"/>
    </xf>
    <xf numFmtId="2" fontId="89" fillId="13" borderId="0" xfId="0" applyNumberFormat="1" applyFont="1" applyFill="1" applyAlignment="1">
      <alignment horizontal="center"/>
    </xf>
    <xf numFmtId="2" fontId="90" fillId="11" borderId="12" xfId="0" applyNumberFormat="1" applyFont="1" applyFill="1" applyBorder="1" applyAlignment="1">
      <alignment horizontal="center"/>
    </xf>
    <xf numFmtId="2" fontId="89" fillId="11" borderId="0" xfId="0" applyNumberFormat="1" applyFont="1" applyFill="1" applyAlignment="1">
      <alignment horizontal="center"/>
    </xf>
    <xf numFmtId="2" fontId="90" fillId="12" borderId="13" xfId="0" applyNumberFormat="1" applyFont="1" applyFill="1" applyBorder="1" applyAlignment="1">
      <alignment horizontal="center"/>
    </xf>
    <xf numFmtId="2" fontId="89" fillId="12" borderId="0" xfId="0" applyNumberFormat="1" applyFont="1" applyFill="1" applyAlignment="1">
      <alignment horizontal="center"/>
    </xf>
    <xf numFmtId="0" fontId="89" fillId="0" borderId="0" xfId="0" applyFont="1" applyFill="1" applyAlignment="1">
      <alignment horizontal="left"/>
    </xf>
    <xf numFmtId="0" fontId="94" fillId="0" borderId="0" xfId="3" applyFont="1" applyFill="1" applyAlignment="1">
      <alignment horizontal="left"/>
    </xf>
    <xf numFmtId="0" fontId="52" fillId="0" borderId="0" xfId="0" applyFont="1" applyAlignment="1">
      <alignment vertical="center"/>
    </xf>
    <xf numFmtId="2" fontId="89" fillId="14" borderId="0" xfId="0" applyNumberFormat="1" applyFont="1" applyFill="1" applyAlignment="1">
      <alignment horizontal="center"/>
    </xf>
    <xf numFmtId="0" fontId="90" fillId="0" borderId="11" xfId="0" applyFont="1" applyFill="1" applyBorder="1" applyAlignment="1">
      <alignment horizontal="left"/>
    </xf>
    <xf numFmtId="0" fontId="90" fillId="0" borderId="11" xfId="0" applyFont="1" applyFill="1" applyBorder="1" applyAlignment="1">
      <alignment horizontal="center"/>
    </xf>
    <xf numFmtId="2" fontId="90" fillId="14" borderId="12" xfId="0" applyNumberFormat="1" applyFont="1" applyFill="1" applyBorder="1" applyAlignment="1">
      <alignment horizontal="center"/>
    </xf>
    <xf numFmtId="20" fontId="39" fillId="0" borderId="0" xfId="0" applyNumberFormat="1" applyFont="1" applyAlignment="1">
      <alignment horizontal="left" vertical="center"/>
    </xf>
    <xf numFmtId="0" fontId="0" fillId="16" borderId="0" xfId="0" applyFont="1" applyFill="1"/>
    <xf numFmtId="0" fontId="0" fillId="16" borderId="0" xfId="0" applyFill="1"/>
    <xf numFmtId="0" fontId="40" fillId="16" borderId="0" xfId="0" applyFont="1" applyFill="1" applyAlignment="1">
      <alignment horizontal="left" vertical="center"/>
    </xf>
    <xf numFmtId="0" fontId="53" fillId="16" borderId="0" xfId="0" applyFont="1" applyFill="1" applyAlignment="1">
      <alignment horizontal="center" vertical="center"/>
    </xf>
    <xf numFmtId="0" fontId="40" fillId="16" borderId="0" xfId="0" applyFont="1" applyFill="1"/>
    <xf numFmtId="0" fontId="39" fillId="16" borderId="0" xfId="0" applyFont="1" applyFill="1" applyAlignment="1">
      <alignment horizontal="center" vertical="center"/>
    </xf>
    <xf numFmtId="0" fontId="40" fillId="16" borderId="0" xfId="0" applyFont="1" applyFill="1" applyBorder="1" applyAlignment="1">
      <alignment horizontal="left" vertical="center"/>
    </xf>
    <xf numFmtId="0" fontId="53" fillId="16" borderId="0" xfId="0" applyFont="1" applyFill="1" applyBorder="1" applyAlignment="1">
      <alignment horizontal="center" vertical="center"/>
    </xf>
    <xf numFmtId="0" fontId="40" fillId="16" borderId="0" xfId="0" applyFont="1" applyFill="1" applyBorder="1"/>
    <xf numFmtId="0" fontId="0" fillId="16" borderId="0" xfId="0" applyFill="1" applyBorder="1"/>
    <xf numFmtId="0" fontId="39" fillId="16" borderId="0" xfId="0" applyFont="1" applyFill="1" applyBorder="1" applyAlignment="1">
      <alignment horizontal="left" vertical="center"/>
    </xf>
    <xf numFmtId="20" fontId="39" fillId="16" borderId="0" xfId="0" applyNumberFormat="1" applyFont="1" applyFill="1" applyBorder="1" applyAlignment="1">
      <alignment horizontal="center" vertical="center"/>
    </xf>
    <xf numFmtId="0" fontId="74" fillId="16" borderId="0" xfId="0" applyFont="1" applyFill="1" applyBorder="1"/>
    <xf numFmtId="20" fontId="39" fillId="16" borderId="0" xfId="0" applyNumberFormat="1" applyFont="1" applyFill="1" applyBorder="1" applyAlignment="1">
      <alignment horizontal="center"/>
    </xf>
    <xf numFmtId="0" fontId="63" fillId="16" borderId="0" xfId="0" applyFont="1" applyFill="1" applyBorder="1"/>
    <xf numFmtId="0" fontId="0" fillId="16" borderId="0" xfId="0" applyFill="1" applyAlignment="1">
      <alignment horizontal="left" vertical="center"/>
    </xf>
    <xf numFmtId="0" fontId="50" fillId="16" borderId="0" xfId="0" applyFont="1" applyFill="1" applyAlignment="1">
      <alignment horizontal="left" vertical="center"/>
    </xf>
    <xf numFmtId="0" fontId="61" fillId="16" borderId="0" xfId="0" applyFont="1" applyFill="1" applyAlignment="1">
      <alignment horizontal="center" vertical="center"/>
    </xf>
    <xf numFmtId="0" fontId="62" fillId="16" borderId="0" xfId="0" applyFont="1" applyFill="1" applyAlignment="1">
      <alignment horizontal="left" vertical="center"/>
    </xf>
    <xf numFmtId="0" fontId="39" fillId="16" borderId="0" xfId="0" applyFont="1" applyFill="1" applyAlignment="1">
      <alignment horizontal="left" vertical="center"/>
    </xf>
    <xf numFmtId="20" fontId="39" fillId="16" borderId="0" xfId="0" applyNumberFormat="1" applyFont="1" applyFill="1" applyAlignment="1">
      <alignment horizontal="center"/>
    </xf>
    <xf numFmtId="0" fontId="53" fillId="16" borderId="0" xfId="0" applyFont="1" applyFill="1" applyAlignment="1">
      <alignment horizontal="center"/>
    </xf>
    <xf numFmtId="0" fontId="0" fillId="16" borderId="0" xfId="0" applyFill="1" applyBorder="1" applyAlignment="1">
      <alignment horizontal="left" vertical="center"/>
    </xf>
    <xf numFmtId="0" fontId="62" fillId="16" borderId="0" xfId="0" applyFont="1" applyFill="1" applyBorder="1" applyAlignment="1">
      <alignment horizontal="left" vertical="center"/>
    </xf>
    <xf numFmtId="0" fontId="63" fillId="16" borderId="0" xfId="0" applyFont="1" applyFill="1" applyAlignment="1">
      <alignment horizontal="left" vertical="center"/>
    </xf>
    <xf numFmtId="0" fontId="73" fillId="16" borderId="0" xfId="0" applyFont="1" applyFill="1" applyAlignment="1">
      <alignment horizontal="left" vertical="center"/>
    </xf>
    <xf numFmtId="0" fontId="52" fillId="16" borderId="0" xfId="0" applyFont="1" applyFill="1" applyAlignment="1">
      <alignment horizontal="center"/>
    </xf>
    <xf numFmtId="0" fontId="52" fillId="16" borderId="0" xfId="0" applyFont="1" applyFill="1" applyAlignment="1">
      <alignment horizontal="center" vertical="center"/>
    </xf>
    <xf numFmtId="20" fontId="40" fillId="16" borderId="0" xfId="0" applyNumberFormat="1" applyFont="1" applyFill="1" applyAlignment="1">
      <alignment horizontal="left" vertical="center"/>
    </xf>
    <xf numFmtId="20" fontId="53" fillId="16" borderId="0" xfId="0" applyNumberFormat="1" applyFont="1" applyFill="1" applyAlignment="1">
      <alignment horizontal="center"/>
    </xf>
    <xf numFmtId="0" fontId="40" fillId="16" borderId="0" xfId="0" applyNumberFormat="1" applyFont="1" applyFill="1" applyAlignment="1">
      <alignment horizontal="left" vertical="center"/>
    </xf>
    <xf numFmtId="0" fontId="53" fillId="16" borderId="0" xfId="0" applyNumberFormat="1" applyFont="1" applyFill="1" applyAlignment="1">
      <alignment horizontal="center"/>
    </xf>
    <xf numFmtId="0" fontId="71" fillId="16" borderId="0" xfId="0" applyFont="1" applyFill="1" applyAlignment="1">
      <alignment horizontal="left" vertical="center"/>
    </xf>
    <xf numFmtId="20" fontId="50" fillId="16" borderId="0" xfId="0" applyNumberFormat="1" applyFont="1" applyFill="1" applyAlignment="1">
      <alignment horizontal="center"/>
    </xf>
    <xf numFmtId="0" fontId="92" fillId="0" borderId="0" xfId="0" applyFont="1" applyFill="1" applyBorder="1" applyAlignment="1">
      <alignment horizontal="center"/>
    </xf>
    <xf numFmtId="0" fontId="2" fillId="5" borderId="16" xfId="0" applyFont="1" applyFill="1" applyBorder="1" applyAlignment="1">
      <alignment horizontal="center"/>
    </xf>
    <xf numFmtId="0" fontId="2" fillId="5" borderId="17" xfId="0" applyFont="1" applyFill="1" applyBorder="1" applyAlignment="1">
      <alignment horizontal="center"/>
    </xf>
    <xf numFmtId="0" fontId="90" fillId="0" borderId="0" xfId="0" applyFont="1" applyFill="1" applyBorder="1" applyAlignment="1">
      <alignment horizontal="center"/>
    </xf>
    <xf numFmtId="49" fontId="90" fillId="15" borderId="0" xfId="0" applyNumberFormat="1" applyFont="1" applyFill="1" applyBorder="1" applyAlignment="1">
      <alignment horizontal="center"/>
    </xf>
    <xf numFmtId="2" fontId="90" fillId="13" borderId="0" xfId="0" applyNumberFormat="1" applyFont="1" applyFill="1" applyBorder="1" applyAlignment="1">
      <alignment horizontal="center"/>
    </xf>
    <xf numFmtId="2" fontId="90" fillId="14" borderId="0" xfId="0" applyNumberFormat="1" applyFont="1" applyFill="1" applyBorder="1" applyAlignment="1">
      <alignment horizontal="center"/>
    </xf>
    <xf numFmtId="2" fontId="90" fillId="11" borderId="0" xfId="0" applyNumberFormat="1" applyFont="1" applyFill="1" applyBorder="1" applyAlignment="1">
      <alignment horizontal="center"/>
    </xf>
    <xf numFmtId="2" fontId="90" fillId="12" borderId="0" xfId="0" applyNumberFormat="1" applyFont="1" applyFill="1" applyBorder="1" applyAlignment="1">
      <alignment horizontal="center"/>
    </xf>
    <xf numFmtId="0" fontId="92" fillId="5" borderId="19" xfId="0" applyFont="1" applyFill="1" applyBorder="1" applyAlignment="1">
      <alignment horizontal="center"/>
    </xf>
    <xf numFmtId="0" fontId="43" fillId="5" borderId="22" xfId="0" applyFont="1" applyFill="1" applyBorder="1" applyAlignment="1">
      <alignment horizontal="center"/>
    </xf>
    <xf numFmtId="0" fontId="40" fillId="0" borderId="0" xfId="0" applyNumberFormat="1" applyFont="1" applyFill="1" applyAlignment="1">
      <alignment horizontal="left" vertical="center"/>
    </xf>
    <xf numFmtId="0" fontId="0" fillId="5" borderId="0" xfId="0" applyFill="1" applyAlignment="1">
      <alignment horizontal="center" vertical="center"/>
    </xf>
    <xf numFmtId="0" fontId="71" fillId="5" borderId="0" xfId="0" applyFont="1" applyFill="1" applyAlignment="1">
      <alignment horizontal="center" vertical="center"/>
    </xf>
    <xf numFmtId="49" fontId="50" fillId="0" borderId="0" xfId="0" applyNumberFormat="1" applyFont="1" applyAlignment="1">
      <alignment horizontal="center" vertical="center"/>
    </xf>
    <xf numFmtId="0" fontId="40" fillId="0" borderId="0" xfId="0" applyNumberFormat="1" applyFont="1" applyAlignment="1">
      <alignment horizontal="center" vertical="center"/>
    </xf>
    <xf numFmtId="49" fontId="40" fillId="5" borderId="0" xfId="0" applyNumberFormat="1" applyFont="1" applyFill="1" applyAlignment="1">
      <alignment horizontal="center" vertical="center"/>
    </xf>
    <xf numFmtId="0" fontId="50" fillId="0" borderId="0" xfId="0" applyFont="1" applyFill="1" applyAlignment="1">
      <alignment horizontal="center" vertical="center"/>
    </xf>
    <xf numFmtId="0" fontId="40" fillId="0" borderId="0" xfId="0" applyNumberFormat="1" applyFont="1" applyFill="1" applyAlignment="1">
      <alignment horizontal="center" vertical="center"/>
    </xf>
    <xf numFmtId="0" fontId="40" fillId="5" borderId="0" xfId="0" applyFont="1" applyFill="1" applyAlignment="1">
      <alignment horizontal="center" vertical="center"/>
    </xf>
    <xf numFmtId="0" fontId="40" fillId="16" borderId="0" xfId="0" applyFont="1" applyFill="1" applyAlignment="1">
      <alignment horizontal="center" vertical="center"/>
    </xf>
    <xf numFmtId="0" fontId="74" fillId="5" borderId="0" xfId="0" applyFont="1" applyFill="1" applyAlignment="1">
      <alignment horizontal="center" vertical="center"/>
    </xf>
    <xf numFmtId="0" fontId="39" fillId="0" borderId="0" xfId="0" applyFont="1" applyAlignment="1">
      <alignment horizontal="center" vertical="center"/>
    </xf>
    <xf numFmtId="20" fontId="40" fillId="16" borderId="0" xfId="0" applyNumberFormat="1" applyFont="1" applyFill="1" applyAlignment="1">
      <alignment horizontal="center" vertical="center"/>
    </xf>
    <xf numFmtId="0" fontId="40" fillId="16" borderId="0" xfId="0" applyNumberFormat="1" applyFont="1" applyFill="1" applyAlignment="1">
      <alignment horizontal="center" vertical="center"/>
    </xf>
    <xf numFmtId="0" fontId="0" fillId="16" borderId="0" xfId="0" applyFill="1" applyAlignment="1">
      <alignment horizontal="center" vertical="center"/>
    </xf>
    <xf numFmtId="0" fontId="71" fillId="16" borderId="0" xfId="0" applyFont="1" applyFill="1" applyAlignment="1">
      <alignment horizontal="center" vertical="center"/>
    </xf>
    <xf numFmtId="0" fontId="0" fillId="0" borderId="0" xfId="0" applyAlignment="1">
      <alignment horizontal="center" vertical="center"/>
    </xf>
    <xf numFmtId="0" fontId="40" fillId="16" borderId="0" xfId="0" applyFont="1" applyFill="1" applyBorder="1" applyAlignment="1">
      <alignment horizontal="center" vertical="center"/>
    </xf>
    <xf numFmtId="0" fontId="40" fillId="0" borderId="0" xfId="0" applyFont="1" applyFill="1" applyBorder="1" applyAlignment="1">
      <alignment horizontal="center" vertical="center"/>
    </xf>
    <xf numFmtId="0" fontId="39" fillId="16" borderId="0" xfId="0" applyFont="1" applyFill="1" applyBorder="1" applyAlignment="1">
      <alignment horizontal="center" vertical="center"/>
    </xf>
    <xf numFmtId="0" fontId="39" fillId="0" borderId="0" xfId="0" applyFont="1" applyFill="1" applyAlignment="1">
      <alignment horizontal="center" vertical="center"/>
    </xf>
    <xf numFmtId="0" fontId="50" fillId="0" borderId="0" xfId="0" applyFont="1" applyAlignment="1">
      <alignment horizontal="center" vertical="center"/>
    </xf>
    <xf numFmtId="0" fontId="2" fillId="5" borderId="20" xfId="0" applyFont="1" applyFill="1" applyBorder="1" applyAlignment="1">
      <alignment horizontal="center"/>
    </xf>
    <xf numFmtId="0" fontId="2" fillId="5" borderId="21" xfId="0" applyFont="1" applyFill="1" applyBorder="1" applyAlignment="1">
      <alignment horizontal="center"/>
    </xf>
    <xf numFmtId="0" fontId="2" fillId="4" borderId="1" xfId="0" applyFont="1" applyFill="1" applyBorder="1" applyAlignment="1">
      <alignment horizontal="center"/>
    </xf>
    <xf numFmtId="0" fontId="43" fillId="4" borderId="0" xfId="0" applyFont="1" applyFill="1" applyAlignment="1">
      <alignment horizontal="center"/>
    </xf>
    <xf numFmtId="0" fontId="43" fillId="4" borderId="16" xfId="0" applyFont="1" applyFill="1" applyBorder="1" applyAlignment="1">
      <alignment horizontal="center" wrapText="1"/>
    </xf>
    <xf numFmtId="0" fontId="43" fillId="4" borderId="18" xfId="0" applyFont="1" applyFill="1" applyBorder="1" applyAlignment="1">
      <alignment horizontal="center" vertical="center"/>
    </xf>
    <xf numFmtId="0" fontId="43" fillId="4" borderId="0" xfId="0" applyFont="1" applyFill="1" applyBorder="1" applyAlignment="1">
      <alignment horizontal="center" vertical="center"/>
    </xf>
    <xf numFmtId="0" fontId="43" fillId="4" borderId="23" xfId="0" applyFont="1" applyFill="1" applyBorder="1" applyAlignment="1">
      <alignment horizontal="center" vertical="center"/>
    </xf>
    <xf numFmtId="0" fontId="43" fillId="4" borderId="2" xfId="0" applyFont="1" applyFill="1" applyBorder="1" applyAlignment="1">
      <alignment horizontal="center" vertical="center"/>
    </xf>
    <xf numFmtId="0" fontId="15" fillId="4" borderId="0" xfId="0" applyFont="1" applyFill="1" applyAlignment="1">
      <alignment horizontal="center" vertical="top"/>
    </xf>
    <xf numFmtId="0" fontId="4" fillId="4" borderId="0" xfId="0" applyFont="1" applyFill="1" applyAlignment="1">
      <alignment horizontal="center" vertical="top"/>
    </xf>
    <xf numFmtId="165" fontId="65" fillId="4" borderId="0" xfId="0" applyNumberFormat="1" applyFont="1" applyFill="1" applyAlignment="1">
      <alignment horizontal="right" vertical="center"/>
    </xf>
    <xf numFmtId="0" fontId="76" fillId="0" borderId="0" xfId="0" applyFont="1" applyAlignment="1">
      <alignment horizontal="center" vertical="center"/>
    </xf>
    <xf numFmtId="0" fontId="75" fillId="0" borderId="0" xfId="0" applyFont="1" applyAlignment="1">
      <alignment horizontal="center" vertical="center"/>
    </xf>
  </cellXfs>
  <cellStyles count="4">
    <cellStyle name="Moeda" xfId="2" builtinId="4"/>
    <cellStyle name="Normal" xfId="0" builtinId="0"/>
    <cellStyle name="Normal_Documento para banco de dados" xfId="3"/>
    <cellStyle name="Separador de milhares" xfId="1" builtinId="3"/>
  </cellStyles>
  <dxfs count="0"/>
  <tableStyles count="0" defaultTableStyle="TableStyleMedium9" defaultPivotStyle="PivotStyleLight16"/>
  <colors>
    <mruColors>
      <color rgb="FF476CA3"/>
      <color rgb="FF343434"/>
      <color rgb="FF345078"/>
      <color rgb="FF3F526D"/>
      <color rgb="FF214200"/>
      <color rgb="FF313F55"/>
      <color rgb="FF563030"/>
      <color rgb="FF5A5534"/>
      <color rgb="FF395535"/>
      <color rgb="FF212911"/>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171449</xdr:colOff>
      <xdr:row>0</xdr:row>
      <xdr:rowOff>76195</xdr:rowOff>
    </xdr:from>
    <xdr:ext cx="12734926" cy="52692306"/>
    <xdr:sp macro="" textlink="">
      <xdr:nvSpPr>
        <xdr:cNvPr id="2" name="CaixaDeTexto 1"/>
        <xdr:cNvSpPr txBox="1"/>
      </xdr:nvSpPr>
      <xdr:spPr>
        <a:xfrm>
          <a:off x="171449" y="76195"/>
          <a:ext cx="12734926" cy="52692306"/>
        </a:xfrm>
        <a:prstGeom prst="rec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pt-BR" sz="18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8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r>
            <a:rPr lang="pt-BR" sz="1800" b="0" cap="none" spc="0">
              <a:ln>
                <a:noFill/>
              </a:ln>
              <a:solidFill>
                <a:schemeClr val="tx1"/>
              </a:solidFill>
              <a:effectLst/>
            </a:rPr>
            <a:t>Observações</a:t>
          </a:r>
          <a:r>
            <a:rPr lang="pt-BR" sz="1800" b="0" cap="none" spc="0" baseline="0">
              <a:ln>
                <a:noFill/>
              </a:ln>
              <a:solidFill>
                <a:schemeClr val="tx1"/>
              </a:solidFill>
              <a:effectLst/>
            </a:rPr>
            <a:t> iniciais:</a:t>
          </a:r>
        </a:p>
        <a:p>
          <a:r>
            <a:rPr lang="pt-BR" sz="1400" b="0" cap="none" spc="0" baseline="0">
              <a:ln>
                <a:noFill/>
              </a:ln>
              <a:solidFill>
                <a:schemeClr val="tx1"/>
              </a:solidFill>
              <a:effectLst/>
            </a:rPr>
            <a:t>- Antes de mais nada, sem preguiça. Leia tudo para que não faça besteira depois. Se você chegou nesta tabela é porquê quer resultados, não importa o esforço. </a:t>
          </a:r>
        </a:p>
        <a:p>
          <a:r>
            <a:rPr lang="pt-BR" sz="1400" b="0" cap="none" spc="0" baseline="0">
              <a:ln>
                <a:noFill/>
              </a:ln>
              <a:solidFill>
                <a:schemeClr val="tx1"/>
              </a:solidFill>
              <a:effectLst/>
            </a:rPr>
            <a:t>- Siga as instruções rigorosamente para que não haja erros nas fórmulas e no cálculo em geral. Só preencha, nas planilhas, os campos marcados em </a:t>
          </a:r>
          <a:r>
            <a:rPr lang="pt-BR" sz="1400" b="1" cap="none" spc="0" baseline="0">
              <a:ln>
                <a:noFill/>
              </a:ln>
              <a:solidFill>
                <a:srgbClr val="00B050"/>
              </a:solidFill>
              <a:effectLst/>
            </a:rPr>
            <a:t>verde</a:t>
          </a:r>
          <a:r>
            <a:rPr lang="pt-BR" sz="1400" b="0" cap="none" spc="0" baseline="0">
              <a:ln>
                <a:noFill/>
              </a:ln>
              <a:solidFill>
                <a:schemeClr val="tx1"/>
              </a:solidFill>
              <a:effectLst/>
            </a:rPr>
            <a:t> nas imagens deste tutorial.</a:t>
          </a:r>
        </a:p>
        <a:p>
          <a:r>
            <a:rPr lang="pt-BR" sz="1400" b="0" cap="none" spc="0" baseline="0">
              <a:ln>
                <a:noFill/>
              </a:ln>
              <a:solidFill>
                <a:schemeClr val="tx1"/>
              </a:solidFill>
              <a:effectLst/>
            </a:rPr>
            <a:t>- Quando for pedido que você deixe um campo "em branco", significa que não tenha </a:t>
          </a:r>
          <a:r>
            <a:rPr lang="pt-BR" sz="1400" b="1" cap="none" spc="0" baseline="0">
              <a:ln>
                <a:noFill/>
              </a:ln>
              <a:solidFill>
                <a:schemeClr val="tx1"/>
              </a:solidFill>
              <a:effectLst/>
            </a:rPr>
            <a:t>NADA</a:t>
          </a:r>
          <a:r>
            <a:rPr lang="pt-BR" sz="1400" b="0" cap="none" spc="0" baseline="0">
              <a:ln>
                <a:noFill/>
              </a:ln>
              <a:solidFill>
                <a:schemeClr val="tx1"/>
              </a:solidFill>
              <a:effectLst/>
            </a:rPr>
            <a:t> escrito nele. Preencher com "0", espaço, traços, ou qualquer outro carácter irá atrapalhar no cálculo das fórmulas. Para deixar um campo em branco, basta selecioná-lo e apertar a tecla "Delete" do teclado, ou apagar seu conteúdo e dar Enter. Estes campos estão assinalados em </a:t>
          </a:r>
          <a:r>
            <a:rPr lang="pt-BR" sz="1400" b="1" cap="none" spc="0" baseline="0">
              <a:ln>
                <a:noFill/>
              </a:ln>
              <a:solidFill>
                <a:schemeClr val="bg1"/>
              </a:solidFill>
              <a:effectLst/>
            </a:rPr>
            <a:t>branco</a:t>
          </a:r>
          <a:r>
            <a:rPr lang="pt-BR" sz="1400" b="0" cap="none" spc="0" baseline="0">
              <a:ln>
                <a:noFill/>
              </a:ln>
              <a:solidFill>
                <a:sysClr val="windowText" lastClr="000000"/>
              </a:solidFill>
              <a:effectLst/>
            </a:rPr>
            <a:t>. Siga as instruções para saber quando, como e porquê preenchê-los.</a:t>
          </a:r>
          <a:endParaRPr lang="pt-BR" sz="1400" b="0" cap="none" spc="0" baseline="0">
            <a:ln>
              <a:noFill/>
            </a:ln>
            <a:solidFill>
              <a:schemeClr val="tx1"/>
            </a:solidFill>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0" cap="none" spc="0">
            <a:ln>
              <a:noFill/>
            </a:ln>
            <a:solidFill>
              <a:schemeClr val="tx1"/>
            </a:solidFill>
            <a:effectLst/>
          </a:endParaRPr>
        </a:p>
        <a:p>
          <a:endParaRPr lang="pt-BR" sz="1400" b="0" cap="none" spc="0">
            <a:ln>
              <a:noFill/>
            </a:ln>
            <a:solidFill>
              <a:schemeClr val="tx1"/>
            </a:solidFill>
            <a:effectLst/>
          </a:endParaRPr>
        </a:p>
        <a:p>
          <a:r>
            <a:rPr lang="pt-BR" sz="1400" b="0" cap="none" spc="0">
              <a:ln>
                <a:noFill/>
              </a:ln>
              <a:solidFill>
                <a:schemeClr val="tx1"/>
              </a:solidFill>
              <a:effectLst/>
            </a:rPr>
            <a:t>- </a:t>
          </a:r>
          <a:r>
            <a:rPr lang="pt-BR" sz="1400" b="1" cap="none" spc="0">
              <a:ln>
                <a:noFill/>
              </a:ln>
              <a:solidFill>
                <a:schemeClr val="tx1"/>
              </a:solidFill>
              <a:effectLst/>
            </a:rPr>
            <a:t>Peso</a:t>
          </a:r>
          <a:r>
            <a:rPr lang="pt-BR" sz="1400" b="0" cap="none" spc="0">
              <a:ln>
                <a:noFill/>
              </a:ln>
              <a:solidFill>
                <a:schemeClr val="tx1"/>
              </a:solidFill>
              <a:effectLst/>
            </a:rPr>
            <a:t>:</a:t>
          </a:r>
          <a:r>
            <a:rPr lang="pt-BR" sz="1400" b="0" cap="none" spc="0" baseline="0">
              <a:ln>
                <a:noFill/>
              </a:ln>
              <a:solidFill>
                <a:schemeClr val="tx1"/>
              </a:solidFill>
              <a:effectLst/>
            </a:rPr>
            <a:t> Seu peso em Kilos. Você pode colocar número quebrado se quiser (exemplo: 80,3).</a:t>
          </a:r>
        </a:p>
        <a:p>
          <a:r>
            <a:rPr lang="pt-BR" sz="1400" b="0" cap="none" spc="0" baseline="0">
              <a:ln>
                <a:noFill/>
              </a:ln>
              <a:solidFill>
                <a:schemeClr val="tx1"/>
              </a:solidFill>
              <a:effectLst/>
            </a:rPr>
            <a:t>- </a:t>
          </a:r>
          <a:r>
            <a:rPr lang="pt-BR" sz="1400" b="1" i="0" u="none" cap="none" spc="0" baseline="0">
              <a:ln>
                <a:noFill/>
              </a:ln>
              <a:solidFill>
                <a:schemeClr val="tx1"/>
              </a:solidFill>
              <a:effectLst/>
            </a:rPr>
            <a:t>Altura</a:t>
          </a:r>
          <a:r>
            <a:rPr lang="pt-BR" sz="1400" b="0" cap="none" spc="0" baseline="0">
              <a:ln>
                <a:noFill/>
              </a:ln>
              <a:solidFill>
                <a:schemeClr val="tx1"/>
              </a:solidFill>
              <a:effectLst/>
            </a:rPr>
            <a:t>: Sua altura em centímetros (obs: 1m = 100cm).</a:t>
          </a:r>
        </a:p>
        <a:p>
          <a:r>
            <a:rPr lang="pt-BR" sz="1400" b="0" cap="none" spc="0" baseline="0">
              <a:ln>
                <a:noFill/>
              </a:ln>
              <a:solidFill>
                <a:schemeClr val="tx1"/>
              </a:solidFill>
              <a:effectLst/>
            </a:rPr>
            <a:t>- </a:t>
          </a:r>
          <a:r>
            <a:rPr lang="pt-BR" sz="1400" b="1" cap="none" spc="0" baseline="0">
              <a:ln>
                <a:noFill/>
              </a:ln>
              <a:solidFill>
                <a:schemeClr val="tx1"/>
              </a:solidFill>
              <a:effectLst/>
            </a:rPr>
            <a:t>Idade</a:t>
          </a:r>
          <a:r>
            <a:rPr lang="pt-BR" sz="1400" b="0" cap="none" spc="0" baseline="0">
              <a:ln>
                <a:noFill/>
              </a:ln>
              <a:solidFill>
                <a:schemeClr val="tx1"/>
              </a:solidFill>
              <a:effectLst/>
            </a:rPr>
            <a:t>: Sua idade em anos completos.</a:t>
          </a:r>
        </a:p>
        <a:p>
          <a:r>
            <a:rPr lang="pt-BR" sz="1400" b="0" cap="none" spc="0" baseline="0">
              <a:ln>
                <a:noFill/>
              </a:ln>
              <a:solidFill>
                <a:schemeClr val="tx1"/>
              </a:solidFill>
              <a:effectLst/>
            </a:rPr>
            <a:t>- </a:t>
          </a:r>
          <a:r>
            <a:rPr lang="pt-BR" sz="1400" b="1" cap="none" spc="0" baseline="0">
              <a:ln>
                <a:noFill/>
              </a:ln>
              <a:solidFill>
                <a:schemeClr val="tx1"/>
              </a:solidFill>
              <a:effectLst/>
            </a:rPr>
            <a:t>FA</a:t>
          </a:r>
          <a:r>
            <a:rPr lang="pt-BR" sz="1400" b="0" cap="none" spc="0" baseline="0">
              <a:ln>
                <a:noFill/>
              </a:ln>
              <a:solidFill>
                <a:schemeClr val="tx1"/>
              </a:solidFill>
              <a:effectLst/>
            </a:rPr>
            <a:t>: Fator de atividade. As fórmulas usadas nessa planilha para calcular seu GCD levam em conta suas atividades rotineiras. Passe o mouse sobre os números do quadro "Fator de atividade (FA)" para uma breve explicação para identificar seu FA e preencha o número escolhido no campo indicado.</a:t>
          </a:r>
        </a:p>
        <a:p>
          <a:r>
            <a:rPr lang="pt-BR" sz="1400" b="0" cap="none" spc="0" baseline="0">
              <a:ln>
                <a:noFill/>
              </a:ln>
              <a:solidFill>
                <a:schemeClr val="tx1"/>
              </a:solidFill>
              <a:effectLst/>
            </a:rPr>
            <a:t>- </a:t>
          </a:r>
          <a:r>
            <a:rPr lang="pt-BR" sz="1400" b="1" cap="none" spc="0" baseline="0">
              <a:ln>
                <a:noFill/>
              </a:ln>
              <a:solidFill>
                <a:schemeClr val="tx1"/>
              </a:solidFill>
              <a:effectLst/>
            </a:rPr>
            <a:t>Sexo</a:t>
          </a:r>
          <a:r>
            <a:rPr lang="pt-BR" sz="1400" b="0" cap="none" spc="0" baseline="0">
              <a:ln>
                <a:noFill/>
              </a:ln>
              <a:solidFill>
                <a:schemeClr val="tx1"/>
              </a:solidFill>
              <a:effectLst/>
            </a:rPr>
            <a:t>: Preencha com M (masculino) ou F (feminino).</a:t>
          </a:r>
        </a:p>
        <a:p>
          <a:r>
            <a:rPr lang="pt-BR" sz="1400" b="0" cap="none" spc="0" baseline="0">
              <a:ln>
                <a:noFill/>
              </a:ln>
              <a:solidFill>
                <a:schemeClr val="tx1"/>
              </a:solidFill>
              <a:effectLst/>
            </a:rPr>
            <a:t>- </a:t>
          </a:r>
          <a:r>
            <a:rPr lang="pt-BR" sz="1400" b="1" cap="none" spc="0" baseline="0">
              <a:ln>
                <a:noFill/>
              </a:ln>
              <a:solidFill>
                <a:schemeClr val="tx1"/>
              </a:solidFill>
              <a:effectLst/>
            </a:rPr>
            <a:t>GCD</a:t>
          </a:r>
          <a:r>
            <a:rPr lang="pt-BR" sz="1400" b="0" cap="none" spc="0" baseline="0">
              <a:ln>
                <a:noFill/>
              </a:ln>
              <a:solidFill>
                <a:schemeClr val="tx1"/>
              </a:solidFill>
              <a:effectLst/>
            </a:rPr>
            <a:t>: Seu Gasto Calórico Diário em kilocalorias (kcals).</a:t>
          </a:r>
        </a:p>
        <a:p>
          <a:r>
            <a:rPr lang="pt-BR" sz="1400" b="0" cap="none" spc="0" baseline="0">
              <a:ln>
                <a:noFill/>
              </a:ln>
              <a:solidFill>
                <a:schemeClr val="tx1"/>
              </a:solidFill>
              <a:effectLst/>
            </a:rPr>
            <a:t>- </a:t>
          </a:r>
          <a:r>
            <a:rPr lang="pt-BR" sz="1400" b="1" cap="none" spc="0" baseline="0">
              <a:ln>
                <a:noFill/>
              </a:ln>
              <a:solidFill>
                <a:schemeClr val="tx1"/>
              </a:solidFill>
              <a:effectLst/>
            </a:rPr>
            <a:t>Body Fat</a:t>
          </a:r>
          <a:r>
            <a:rPr lang="pt-BR" sz="1400" b="0" cap="none" spc="0" baseline="0">
              <a:ln>
                <a:noFill/>
              </a:ln>
              <a:solidFill>
                <a:schemeClr val="tx1"/>
              </a:solidFill>
              <a:effectLst/>
            </a:rPr>
            <a:t>: Sua porcentagem de gordura corporal. Caso você não saiba ou não tenha certeza, deixe em branco. O cálculo de gordura é importante para determinar seu objetivo na dieta e também faz com que o cálculo do GCD seja mais preciso. É extremamente recomendável que você saiba sua BF para que obtenha resultados melhores. </a:t>
          </a:r>
        </a:p>
        <a:p>
          <a:r>
            <a:rPr lang="pt-BR" sz="1400" b="0" cap="none" spc="0" baseline="0">
              <a:ln>
                <a:noFill/>
              </a:ln>
              <a:solidFill>
                <a:schemeClr val="tx1"/>
              </a:solidFill>
              <a:effectLst/>
            </a:rPr>
            <a:t>- </a:t>
          </a:r>
          <a:r>
            <a:rPr lang="pt-BR" sz="1400" b="1" cap="none" spc="0" baseline="0">
              <a:ln>
                <a:noFill/>
              </a:ln>
              <a:solidFill>
                <a:schemeClr val="tx1"/>
              </a:solidFill>
              <a:effectLst/>
            </a:rPr>
            <a:t>Bulk</a:t>
          </a:r>
          <a:r>
            <a:rPr lang="pt-BR" sz="1400" b="0" cap="none" spc="0" baseline="0">
              <a:ln>
                <a:noFill/>
              </a:ln>
              <a:solidFill>
                <a:schemeClr val="tx1"/>
              </a:solidFill>
              <a:effectLst/>
            </a:rPr>
            <a:t>: Porcentagem de calorias acima do GCD desejadas caso você queira ganhar peso. Ex.: bulk com 20% a mais de kcal da GCD = preencha o campo com "20" (sem aspas).</a:t>
          </a:r>
        </a:p>
        <a:p>
          <a:r>
            <a:rPr lang="pt-BR" sz="1400" b="0" cap="none" spc="0" baseline="0">
              <a:ln>
                <a:noFill/>
              </a:ln>
              <a:solidFill>
                <a:schemeClr val="tx1"/>
              </a:solidFill>
              <a:effectLst/>
            </a:rPr>
            <a:t>- </a:t>
          </a:r>
          <a:r>
            <a:rPr lang="pt-BR" sz="1400" b="1" cap="none" spc="0" baseline="0">
              <a:ln>
                <a:noFill/>
              </a:ln>
              <a:solidFill>
                <a:schemeClr val="tx1"/>
              </a:solidFill>
              <a:effectLst/>
            </a:rPr>
            <a:t>Cut</a:t>
          </a:r>
          <a:r>
            <a:rPr lang="pt-BR" sz="1400" b="0" cap="none" spc="0" baseline="0">
              <a:ln>
                <a:noFill/>
              </a:ln>
              <a:solidFill>
                <a:schemeClr val="tx1"/>
              </a:solidFill>
              <a:effectLst/>
            </a:rPr>
            <a:t>: Mesma coisa que o bulk, só que para perder peso. Ex.: cut com 20% a menos de calorias da GCD = preencha o campo indicado com "20" (sem aspas).</a:t>
          </a:r>
        </a:p>
        <a:p>
          <a:r>
            <a:rPr lang="pt-BR" sz="1400" b="0" cap="none" spc="0" baseline="0">
              <a:ln>
                <a:noFill/>
              </a:ln>
              <a:solidFill>
                <a:schemeClr val="tx1"/>
              </a:solidFill>
              <a:effectLst/>
            </a:rPr>
            <a:t>Iniciantes podem colocar 15-20% em bulk ou cut para atingir seus objetivos. Mais informações na seção de nutrição do fórum e nos links no final das instruções.</a:t>
          </a:r>
        </a:p>
        <a:p>
          <a:r>
            <a:rPr lang="pt-BR" sz="1400" b="1" cap="none" spc="0" baseline="0">
              <a:ln>
                <a:noFill/>
              </a:ln>
              <a:solidFill>
                <a:schemeClr val="tx1"/>
              </a:solidFill>
              <a:effectLst/>
            </a:rPr>
            <a:t>OBS.: </a:t>
          </a:r>
          <a:r>
            <a:rPr lang="pt-BR" sz="1400" b="0" cap="none" spc="0" baseline="0">
              <a:ln>
                <a:noFill/>
              </a:ln>
              <a:solidFill>
                <a:schemeClr val="tx1"/>
              </a:solidFill>
              <a:effectLst/>
            </a:rPr>
            <a:t>Caso só queira manter o peso ou fazer uma recomposição corporal, deixe ambos os campos (cut e bulk) em branco.</a:t>
          </a:r>
        </a:p>
        <a:p>
          <a:r>
            <a:rPr lang="pt-BR" sz="1400" b="0" cap="none" spc="0" baseline="0">
              <a:ln>
                <a:noFill/>
              </a:ln>
              <a:solidFill>
                <a:schemeClr val="tx1"/>
              </a:solidFill>
              <a:effectLst/>
            </a:rPr>
            <a:t>- </a:t>
          </a:r>
          <a:r>
            <a:rPr lang="pt-BR" sz="1400" b="1" cap="none" spc="0" baseline="0">
              <a:ln>
                <a:noFill/>
              </a:ln>
              <a:solidFill>
                <a:schemeClr val="tx1"/>
              </a:solidFill>
              <a:effectLst/>
            </a:rPr>
            <a:t>Kcals pro objetivo</a:t>
          </a:r>
          <a:r>
            <a:rPr lang="pt-BR" sz="1400" b="0" cap="none" spc="0" baseline="0">
              <a:ln>
                <a:noFill/>
              </a:ln>
              <a:solidFill>
                <a:schemeClr val="tx1"/>
              </a:solidFill>
              <a:effectLst/>
            </a:rPr>
            <a:t>: quantas calorias sua dieta terá que atingir por dia dependendo do seu objetivo (cut/bulk/manter).</a:t>
          </a:r>
        </a:p>
        <a:p>
          <a:r>
            <a:rPr lang="pt-BR" sz="1400" b="0" cap="none" spc="0" baseline="0">
              <a:ln>
                <a:noFill/>
              </a:ln>
              <a:solidFill>
                <a:schemeClr val="tx1"/>
              </a:solidFill>
              <a:effectLst/>
            </a:rPr>
            <a:t>- </a:t>
          </a:r>
          <a:r>
            <a:rPr lang="pt-BR" sz="1400" b="1" i="0" u="none" strike="noStrike">
              <a:solidFill>
                <a:schemeClr val="tx1"/>
              </a:solidFill>
              <a:latin typeface="+mn-lt"/>
              <a:ea typeface="+mn-ea"/>
              <a:cs typeface="+mn-cs"/>
            </a:rPr>
            <a:t>g/lean ou g/total? (L/T)</a:t>
          </a:r>
          <a:r>
            <a:rPr lang="pt-BR" sz="1400"/>
            <a:t> : Preencha</a:t>
          </a:r>
          <a:r>
            <a:rPr lang="pt-BR" sz="1400" baseline="0"/>
            <a:t> com "L" se quiser que seus macros sejam calculados em g/kg de massa magra ou "T" para g/kg de peso total. Na dúvida, deixe em "T".</a:t>
          </a:r>
        </a:p>
        <a:p>
          <a:r>
            <a:rPr lang="pt-BR" sz="1400" b="0" cap="none" spc="0" baseline="0">
              <a:ln>
                <a:noFill/>
              </a:ln>
              <a:solidFill>
                <a:schemeClr val="tx1"/>
              </a:solidFill>
              <a:effectLst/>
            </a:rPr>
            <a:t>- </a:t>
          </a:r>
          <a:r>
            <a:rPr lang="pt-BR" sz="1400" b="1" cap="none" spc="0" baseline="0">
              <a:ln>
                <a:noFill/>
              </a:ln>
              <a:solidFill>
                <a:schemeClr val="tx1"/>
              </a:solidFill>
              <a:effectLst/>
            </a:rPr>
            <a:t>GCD Manual</a:t>
          </a:r>
          <a:r>
            <a:rPr lang="pt-BR" sz="1400" b="0" cap="none" spc="0" baseline="0">
              <a:ln>
                <a:noFill/>
              </a:ln>
              <a:solidFill>
                <a:schemeClr val="tx1"/>
              </a:solidFill>
              <a:effectLst/>
            </a:rPr>
            <a:t>: Para aqueles que sabem seu GCD exato por meio de testes médicos ou calibrando a dieta, preencha aqui. Caso contrário, deixe em branco.</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Dieta ON é sua planilha para programar a sua rotina diária na dieta. Dieta OFF são para outros dias como Cheat day/Carb UP/churrasco ou qualquer outro dia diferente que você possa ter. Se quiser mais dessas planilhas, basta clicar com o botão direito nelas (as guias lá embaixo) e selecionar "mover ou copiar".</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OBS.: Ptn(A): proteína vinda de fonte animal. Ptn (V): proteína de fonte vegetal.</a:t>
          </a:r>
        </a:p>
        <a:p>
          <a:r>
            <a:rPr lang="pt-BR" sz="1400" b="0" cap="none" spc="0" baseline="0">
              <a:ln>
                <a:noFill/>
              </a:ln>
              <a:solidFill>
                <a:schemeClr val="tx1"/>
              </a:solidFill>
              <a:effectLst/>
            </a:rPr>
            <a:t>- </a:t>
          </a:r>
          <a:r>
            <a:rPr lang="pt-BR" sz="1400" b="1" cap="none" spc="0" baseline="0">
              <a:ln>
                <a:noFill/>
              </a:ln>
              <a:solidFill>
                <a:schemeClr val="tx1"/>
              </a:solidFill>
              <a:effectLst/>
            </a:rPr>
            <a:t>Nome Refeição</a:t>
          </a:r>
          <a:r>
            <a:rPr lang="pt-BR" sz="1400" b="0" cap="none" spc="0" baseline="0">
              <a:ln>
                <a:noFill/>
              </a:ln>
              <a:solidFill>
                <a:schemeClr val="tx1"/>
              </a:solidFill>
              <a:effectLst/>
            </a:rPr>
            <a:t>: Dê um nome para suas refeições.</a:t>
          </a:r>
        </a:p>
        <a:p>
          <a:r>
            <a:rPr lang="pt-BR" sz="1400" b="0" cap="none" spc="0" baseline="0">
              <a:ln>
                <a:noFill/>
              </a:ln>
              <a:solidFill>
                <a:schemeClr val="tx1"/>
              </a:solidFill>
              <a:effectLst/>
            </a:rPr>
            <a:t>- </a:t>
          </a:r>
          <a:r>
            <a:rPr lang="pt-BR" sz="1400" b="1" cap="none" spc="0" baseline="0">
              <a:ln>
                <a:noFill/>
              </a:ln>
              <a:solidFill>
                <a:schemeClr val="tx1"/>
              </a:solidFill>
              <a:effectLst/>
            </a:rPr>
            <a:t>00:00</a:t>
          </a:r>
          <a:r>
            <a:rPr lang="pt-BR" sz="1400" b="0" cap="none" spc="0" baseline="0">
              <a:ln>
                <a:noFill/>
              </a:ln>
              <a:solidFill>
                <a:schemeClr val="tx1"/>
              </a:solidFill>
              <a:effectLst/>
            </a:rPr>
            <a:t>: Hora da refeição</a:t>
          </a:r>
        </a:p>
        <a:p>
          <a:r>
            <a:rPr lang="pt-BR" sz="1400" b="0" cap="none" spc="0" baseline="0">
              <a:ln>
                <a:noFill/>
              </a:ln>
              <a:solidFill>
                <a:schemeClr val="tx1"/>
              </a:solidFill>
              <a:effectLst/>
            </a:rPr>
            <a:t>A planilha possui 9 refeições diárias. Você pode preencher ou deixar em branco qualquer uma delas.</a:t>
          </a:r>
        </a:p>
        <a:p>
          <a:r>
            <a:rPr lang="pt-BR" sz="1400" b="0" cap="none" spc="0" baseline="0">
              <a:ln>
                <a:noFill/>
              </a:ln>
              <a:solidFill>
                <a:schemeClr val="tx1"/>
              </a:solidFill>
              <a:effectLst/>
            </a:rPr>
            <a:t>- </a:t>
          </a:r>
          <a:r>
            <a:rPr lang="pt-BR" sz="1400" b="1" cap="none" spc="0" baseline="0">
              <a:ln>
                <a:noFill/>
              </a:ln>
              <a:solidFill>
                <a:schemeClr val="tx1"/>
              </a:solidFill>
              <a:effectLst/>
            </a:rPr>
            <a:t>Alimento</a:t>
          </a:r>
          <a:r>
            <a:rPr lang="pt-BR" sz="1400" b="0" cap="none" spc="0" baseline="0">
              <a:ln>
                <a:noFill/>
              </a:ln>
              <a:solidFill>
                <a:schemeClr val="tx1"/>
              </a:solidFill>
              <a:effectLst/>
            </a:rPr>
            <a:t>: Nome do alimento. </a:t>
          </a:r>
          <a:r>
            <a:rPr lang="pt-BR" sz="1400" b="1" cap="none" spc="0" baseline="0">
              <a:ln>
                <a:noFill/>
              </a:ln>
              <a:solidFill>
                <a:schemeClr val="tx1"/>
              </a:solidFill>
              <a:effectLst/>
            </a:rPr>
            <a:t>ATENÇÃO!!! </a:t>
          </a:r>
          <a:r>
            <a:rPr lang="pt-BR" sz="1400" b="0" cap="none" spc="0" baseline="0">
              <a:ln>
                <a:noFill/>
              </a:ln>
              <a:solidFill>
                <a:schemeClr val="tx1"/>
              </a:solidFill>
              <a:effectLst/>
            </a:rPr>
            <a:t>O nome do alimento deve ser </a:t>
          </a:r>
          <a:r>
            <a:rPr lang="pt-BR" sz="1400" b="1" cap="none" spc="0" baseline="0">
              <a:ln>
                <a:noFill/>
              </a:ln>
              <a:solidFill>
                <a:schemeClr val="tx1"/>
              </a:solidFill>
              <a:effectLst/>
            </a:rPr>
            <a:t>exatamente igual </a:t>
          </a:r>
          <a:r>
            <a:rPr lang="pt-BR" sz="1400" b="0" cap="none" spc="0" baseline="0">
              <a:ln>
                <a:noFill/>
              </a:ln>
              <a:solidFill>
                <a:schemeClr val="tx1"/>
              </a:solidFill>
              <a:effectLst/>
            </a:rPr>
            <a:t>ao nome que você preencheu na planilha "Tabela Nutricional" (mas não precisa ter letras maíusculas/minúsculas exatas). Você vai saber o porquê mais tarde. Se essa planilha encher de "#N/D" pelas cédulas, você não botou o nome corretamente. Deixe em branco os espaços que sobrarem.</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 </a:t>
          </a:r>
          <a:r>
            <a:rPr lang="pt-BR" sz="1400" b="1" baseline="0">
              <a:solidFill>
                <a:schemeClr val="tx1"/>
              </a:solidFill>
              <a:latin typeface="+mn-lt"/>
              <a:ea typeface="+mn-ea"/>
              <a:cs typeface="+mn-cs"/>
            </a:rPr>
            <a:t>Quant</a:t>
          </a:r>
          <a:r>
            <a:rPr lang="pt-BR" sz="1400" b="0" baseline="0">
              <a:solidFill>
                <a:schemeClr val="tx1"/>
              </a:solidFill>
              <a:latin typeface="+mn-lt"/>
              <a:ea typeface="+mn-ea"/>
              <a:cs typeface="+mn-cs"/>
            </a:rPr>
            <a:t>: quantidade do alimento. Preencha a quantidade que irá consumir da medida indicada.</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Ao remover algum alimento da dieta, deixe em branco tanto o seu nome quanto sua quantidade.</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 </a:t>
          </a:r>
          <a:r>
            <a:rPr lang="pt-BR" sz="1400" b="1" baseline="0">
              <a:solidFill>
                <a:schemeClr val="tx1"/>
              </a:solidFill>
              <a:latin typeface="+mn-lt"/>
              <a:ea typeface="+mn-ea"/>
              <a:cs typeface="+mn-cs"/>
            </a:rPr>
            <a:t>Med</a:t>
          </a:r>
          <a:r>
            <a:rPr lang="pt-BR" sz="1400" b="0" baseline="0">
              <a:solidFill>
                <a:schemeClr val="tx1"/>
              </a:solidFill>
              <a:latin typeface="+mn-lt"/>
              <a:ea typeface="+mn-ea"/>
              <a:cs typeface="+mn-cs"/>
            </a:rPr>
            <a:t>: Medida do alimento. Use-a como referência para preencher a quantidade desejada. (as medidas aparecem e somem sozinhas, não mexa nelas)</a:t>
          </a:r>
          <a:endParaRPr lang="pt-BR" sz="1400"/>
        </a:p>
        <a:p>
          <a:endParaRPr lang="pt-BR" sz="1400" b="0" cap="none" spc="0" baseline="0">
            <a:ln>
              <a:noFill/>
            </a:ln>
            <a:solidFill>
              <a:schemeClr val="tx1"/>
            </a:solidFill>
            <a:effectLst/>
          </a:endParaRPr>
        </a:p>
        <a:p>
          <a:r>
            <a:rPr lang="pt-BR" sz="1400" b="0" cap="none" spc="0" baseline="0">
              <a:ln>
                <a:noFill/>
              </a:ln>
              <a:solidFill>
                <a:schemeClr val="tx1"/>
              </a:solidFill>
              <a:effectLst/>
            </a:rPr>
            <a:t>Os quadros das refeições, após preencher os alimentos e suas quantias, calcularão a quantia de cada tipo de macronutriente da sua alimentação e somará as gramas e kcals para você.</a:t>
          </a:r>
        </a:p>
        <a:p>
          <a:endParaRPr lang="pt-BR" sz="1400" b="1" cap="none" spc="0" baseline="0">
            <a:ln>
              <a:noFill/>
            </a:ln>
            <a:solidFill>
              <a:schemeClr val="tx1"/>
            </a:solidFill>
            <a:effectLst/>
          </a:endParaRPr>
        </a:p>
        <a:p>
          <a:r>
            <a:rPr lang="pt-BR" sz="1400" b="1" cap="none" spc="0" baseline="0">
              <a:ln>
                <a:noFill/>
              </a:ln>
              <a:solidFill>
                <a:schemeClr val="tx1"/>
              </a:solidFill>
              <a:effectLst/>
            </a:rPr>
            <a:t>Quadro Macros</a:t>
          </a:r>
          <a:r>
            <a:rPr lang="pt-BR" sz="1400" b="0" cap="none" spc="0" baseline="0">
              <a:ln>
                <a:noFill/>
              </a:ln>
              <a:solidFill>
                <a:schemeClr val="tx1"/>
              </a:solidFill>
              <a:effectLst/>
            </a:rPr>
            <a:t>: Informa quantas gramas você botou de cada macro na dieta, a porcentagem desses macros no total de calorias, o tanto de calorias, quantas gramas/kg.</a:t>
          </a:r>
        </a:p>
        <a:p>
          <a:r>
            <a:rPr lang="pt-BR" sz="1400" b="0" cap="none" spc="0" baseline="0">
              <a:ln>
                <a:noFill/>
              </a:ln>
              <a:solidFill>
                <a:schemeClr val="tx1"/>
              </a:solidFill>
              <a:effectLst/>
            </a:rPr>
            <a:t>- </a:t>
          </a:r>
          <a:r>
            <a:rPr lang="pt-BR" sz="1400" b="1" cap="none" spc="0" baseline="0">
              <a:ln>
                <a:noFill/>
              </a:ln>
              <a:solidFill>
                <a:schemeClr val="tx1"/>
              </a:solidFill>
              <a:effectLst/>
            </a:rPr>
            <a:t>Total: </a:t>
          </a:r>
          <a:r>
            <a:rPr lang="pt-BR" sz="1400" b="0" cap="none" spc="0" baseline="0">
              <a:ln>
                <a:noFill/>
              </a:ln>
              <a:solidFill>
                <a:schemeClr val="tx1"/>
              </a:solidFill>
              <a:effectLst/>
            </a:rPr>
            <a:t>quantas calorias suas refeições te darão no dia.</a:t>
          </a:r>
        </a:p>
        <a:p>
          <a:r>
            <a:rPr lang="pt-BR" sz="1400" b="0" cap="none" spc="0" baseline="0">
              <a:ln>
                <a:noFill/>
              </a:ln>
              <a:solidFill>
                <a:schemeClr val="tx1"/>
              </a:solidFill>
              <a:effectLst/>
            </a:rPr>
            <a:t>- </a:t>
          </a:r>
          <a:r>
            <a:rPr lang="pt-BR" sz="1400" b="1" cap="none" spc="0" baseline="0">
              <a:ln>
                <a:noFill/>
              </a:ln>
              <a:solidFill>
                <a:schemeClr val="tx1"/>
              </a:solidFill>
              <a:effectLst/>
            </a:rPr>
            <a:t>Diferença pro objetivo</a:t>
          </a:r>
          <a:r>
            <a:rPr lang="pt-BR" sz="1400" b="0" cap="none" spc="0" baseline="0">
              <a:ln>
                <a:noFill/>
              </a:ln>
              <a:solidFill>
                <a:schemeClr val="tx1"/>
              </a:solidFill>
              <a:effectLst/>
            </a:rPr>
            <a:t>: A diferença entre as calorias diárias da sua dieta e as calorias que você quer alcançar dependendo do objetivo escolhido (bulk/cut/manter). Caso haja um excedente, aparecerá o quanto de kcal sua dieta tem a mais. Caso o resultado "bata", será 0 (muito raro, tente apenas chegar perto o suficiente). Caso falte calorias, aparecerá as kcal que faltam na dieta com sinal negativo (como mostra a imagem acima).</a:t>
          </a:r>
        </a:p>
        <a:p>
          <a:r>
            <a:rPr lang="pt-BR" sz="1400" b="0" cap="none" spc="0" baseline="0">
              <a:ln>
                <a:noFill/>
              </a:ln>
              <a:solidFill>
                <a:schemeClr val="tx1"/>
              </a:solidFill>
              <a:effectLst/>
            </a:rPr>
            <a:t>- </a:t>
          </a:r>
          <a:r>
            <a:rPr lang="pt-BR" sz="1400" b="1" cap="none" spc="0" baseline="0">
              <a:ln>
                <a:noFill/>
              </a:ln>
              <a:solidFill>
                <a:schemeClr val="tx1"/>
              </a:solidFill>
              <a:effectLst/>
            </a:rPr>
            <a:t>Macros (meta)</a:t>
          </a:r>
          <a:r>
            <a:rPr lang="pt-BR" sz="1400" b="0" cap="none" spc="0" baseline="0">
              <a:ln>
                <a:noFill/>
              </a:ln>
              <a:solidFill>
                <a:schemeClr val="tx1"/>
              </a:solidFill>
              <a:effectLst/>
            </a:rPr>
            <a:t>: Quadro onde ficam as gramas/kilo necessárias para sua dieta, o total de gramas necessárias, e o excedente. Você pode mudar quantos gramas de proteína e/ou gordura por kg quer alcançar.</a:t>
          </a:r>
        </a:p>
        <a:p>
          <a:r>
            <a:rPr lang="pt-BR" sz="1400" b="0" cap="none" spc="0" baseline="0">
              <a:ln>
                <a:noFill/>
              </a:ln>
              <a:solidFill>
                <a:schemeClr val="tx1"/>
              </a:solidFill>
              <a:effectLst/>
            </a:rPr>
            <a:t>Os g/kg dos carboidratos são calculados automaticamente, subtraindo-se as "Kcals pro Objetivo"  pelas calorias vindas das gramas que você deve atingir de proteína e gordura, convertendo o resultado pra gramas de Carbs. Quando estiver em Bulk, a fórmula acima vai subtrair do seu GCD, pra você nao consumir muitos carbs e poder comer o que quiser no seu excedente calórico.</a:t>
          </a:r>
        </a:p>
        <a:p>
          <a:endParaRPr lang="pt-BR" sz="1400" b="0" cap="none" spc="0" baseline="0">
            <a:ln>
              <a:noFill/>
            </a:ln>
            <a:solidFill>
              <a:schemeClr val="tx1"/>
            </a:solidFill>
            <a:effectLst/>
          </a:endParaRPr>
        </a:p>
        <a:p>
          <a:r>
            <a:rPr lang="pt-BR" sz="1400" b="0" cap="none" spc="0" baseline="0">
              <a:ln>
                <a:noFill/>
              </a:ln>
              <a:solidFill>
                <a:schemeClr val="tx1"/>
              </a:solidFill>
              <a:effectLst/>
            </a:rPr>
            <a:t>É importante que você, ao montar a sua dieta, tente alcançar primeiro as metas (em gramas) da sua proteína e fat. Feito isso, o resto pode (e deve) ser preenchido com os carbs, que serão mais do que o suficiente.</a:t>
          </a:r>
        </a:p>
        <a:p>
          <a:r>
            <a:rPr lang="pt-BR" sz="1400" b="0" cap="none" spc="0" baseline="0">
              <a:ln>
                <a:noFill/>
              </a:ln>
              <a:solidFill>
                <a:schemeClr val="tx1"/>
              </a:solidFill>
              <a:effectLst/>
            </a:rPr>
            <a:t>Os números preenchidos nas g/kg de proteína e gordura são os mais recomendados para quem quiser ganhos ou perdas ótimas de peso, então não se recomenda mudá-los, a não ser que você saiba o que está fazendo. Não se preocupe em achar que precisa de números maiores, estes números têm uma certa folga. Leia a seção de nutrição do fórum e os links no final do tutorial para mais detalhes.</a:t>
          </a:r>
        </a:p>
        <a:p>
          <a:r>
            <a:rPr lang="pt-BR" sz="1400" b="0" cap="none" spc="0" baseline="0">
              <a:ln>
                <a:noFill/>
              </a:ln>
              <a:solidFill>
                <a:schemeClr val="tx1"/>
              </a:solidFill>
              <a:effectLst/>
            </a:rPr>
            <a:t>- </a:t>
          </a:r>
          <a:r>
            <a:rPr lang="pt-BR" sz="1400" b="1" cap="none" spc="0" baseline="0">
              <a:ln>
                <a:noFill/>
              </a:ln>
              <a:solidFill>
                <a:schemeClr val="tx1"/>
              </a:solidFill>
              <a:effectLst/>
            </a:rPr>
            <a:t>Divisão de macronutrientes por refeição</a:t>
          </a:r>
          <a:r>
            <a:rPr lang="pt-BR" sz="1400" b="0" cap="none" spc="0" baseline="0">
              <a:ln>
                <a:noFill/>
              </a:ln>
              <a:solidFill>
                <a:schemeClr val="tx1"/>
              </a:solidFill>
              <a:effectLst/>
            </a:rPr>
            <a:t>: escreva em quantas refeições você vai consumir os seus macros e terá um cálculo de gramas por refeição para referência.</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Nesta planilha você vai colocar a informação/valor nutricional dos alimentos que você consome para que sejam usados nas suas abas "Dieta". Preencha à vontade.</a:t>
          </a:r>
        </a:p>
        <a:p>
          <a:r>
            <a:rPr lang="pt-BR" sz="1400" b="1" cap="none" spc="0" baseline="0">
              <a:ln>
                <a:noFill/>
              </a:ln>
              <a:solidFill>
                <a:schemeClr val="tx1"/>
              </a:solidFill>
              <a:effectLst/>
            </a:rPr>
            <a:t>Sempre que for adicionar um alimento na sua dieta</a:t>
          </a:r>
          <a:r>
            <a:rPr lang="pt-BR" sz="1400" b="0" cap="none" spc="0" baseline="0">
              <a:ln>
                <a:noFill/>
              </a:ln>
              <a:solidFill>
                <a:schemeClr val="tx1"/>
              </a:solidFill>
              <a:effectLst/>
            </a:rPr>
            <a:t>, caso ele não esteja nessa planilha, preencha-a com o nome do alimento, a medida usada e seu valor nutricional contido nesta medida (se por exemplo for usar medida em gramas, preencha o valor nutricional de UMA grama do produto). Use a medida mais prática para você, mesmo que for usar uma fração dela na sua dieta (assim se um dia você tomar um scoop e meio de whey por exemplo, sem crise, só botar "1,5" de quantidade na sua planilha de Dieta).</a:t>
          </a:r>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Preencher esta planilha pode parecer cansativo no começo, mas ela foi feita para que você tenha menos trabalho futuramente (principalmente na Dieta OFF). Sem esta planilha, você precisaria decorar ir atrás do valor nutricional dos alimentos cada vez que adicionasse ou retirasse qualquer um deles da sua Dieta. Ela também te poupa do trabalho de copiar os dados e calcular as gramas caso você só tivesse um simples "catálogo".</a:t>
          </a:r>
          <a:endParaRPr lang="pt-BR" sz="1400" b="0" cap="none" spc="0" baseline="0">
            <a:ln>
              <a:noFill/>
            </a:ln>
            <a:solidFill>
              <a:schemeClr val="tx1"/>
            </a:solidFill>
            <a:effectLst/>
          </a:endParaRPr>
        </a:p>
        <a:p>
          <a:r>
            <a:rPr lang="pt-BR" sz="1400" b="0" cap="none" spc="0" baseline="0">
              <a:ln>
                <a:noFill/>
              </a:ln>
              <a:solidFill>
                <a:schemeClr val="tx1"/>
              </a:solidFill>
              <a:effectLst/>
            </a:rPr>
            <a:t>Quando você digita o nome de um alimento nas planilhas "Dieta", a fórmula busca pelo nome nesta planilha (por isso o motivo do nome precisar ser IGUAL aos daqui) e copia seu valor nutricional, convertendo depois pela quantidade que você for comer.</a:t>
          </a:r>
        </a:p>
        <a:p>
          <a:endParaRPr lang="pt-BR" sz="1400" b="0" cap="none" spc="0" baseline="0">
            <a:ln>
              <a:noFill/>
            </a:ln>
            <a:solidFill>
              <a:schemeClr val="tx1"/>
            </a:solidFill>
            <a:effectLst/>
          </a:endParaRPr>
        </a:p>
        <a:p>
          <a:r>
            <a:rPr lang="pt-BR" sz="1400" b="0" cap="none" spc="0" baseline="0">
              <a:ln>
                <a:noFill/>
              </a:ln>
              <a:solidFill>
                <a:schemeClr val="tx1"/>
              </a:solidFill>
              <a:effectLst/>
            </a:rPr>
            <a:t>Obs.: Você pode classificar os alimentos por ordem alfabética se quiser algo mais organizado. Também pode organizar os alimentos por seções, escrevendo o nome da seção como se fosse o nome de um alimento. Exemplos abaixo.</a:t>
          </a:r>
        </a:p>
        <a:p>
          <a:endParaRPr lang="pt-BR" sz="1400" b="0" cap="none" spc="0" baseline="0">
            <a:ln>
              <a:noFill/>
            </a:ln>
            <a:solidFill>
              <a:schemeClr val="tx1"/>
            </a:solidFill>
            <a:effectLst/>
          </a:endParaRPr>
        </a:p>
        <a:p>
          <a:r>
            <a:rPr lang="pt-BR" sz="1400" b="0" cap="none" spc="0" baseline="0">
              <a:ln>
                <a:noFill/>
              </a:ln>
              <a:solidFill>
                <a:schemeClr val="tx1"/>
              </a:solidFill>
              <a:effectLst/>
            </a:rPr>
            <a:t>Se souber mexer no Excel, você pode organizar seus alimentos de qualquer jeito que não modifique o conteúdo da caixa de nome "Nutr" (esta deve sempre pegar as colunas ABCDEF infinitamente)</a:t>
          </a:r>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Dica: Evite nomes longos e termos desnecessários. Vale tudo na abreviação com a condição que você se lembre dela pra não ficar checando aqui toda vez que digitar errado.</a:t>
          </a:r>
          <a:endParaRPr lang="pt-BR" sz="1400"/>
        </a:p>
        <a:p>
          <a:endParaRPr lang="pt-BR" sz="1400" b="0" cap="none" spc="0" baseline="0">
            <a:ln>
              <a:noFill/>
            </a:ln>
            <a:solidFill>
              <a:schemeClr val="tx1"/>
            </a:solidFill>
            <a:effectLst/>
          </a:endParaRPr>
        </a:p>
        <a:p>
          <a:r>
            <a:rPr lang="pt-BR" sz="1400" b="0" cap="none" spc="0" baseline="0">
              <a:ln>
                <a:noFill/>
              </a:ln>
              <a:solidFill>
                <a:schemeClr val="tx1"/>
              </a:solidFill>
              <a:effectLst/>
            </a:rPr>
            <a:t>Exemplo para organizar as cédulas por ordem alfabética:</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Exemplo para organizar os alimentos por seção:</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Esta planilha vai facilitar seu trabalho de preencher a Tabela Nutricional. Ela é basicamente uma cópia da TACO - Tabela Brasileira de Composição de Alimentos, elaborada pela Unicamp baseada em pesquisas periódicas da mesma sobre a informação nutricional dos alimentos no Brasil. Se você quer achar a informação nutricional de alguma comida que não seja industrializada, provavelmente estará aqui. Seu formato foi adaptado para facilitar a cópia dos valores para a planilha Tabela Nutricional.</a:t>
          </a:r>
        </a:p>
        <a:p>
          <a:endParaRPr lang="pt-BR" sz="1400" b="1" cap="none" spc="0" baseline="0">
            <a:ln>
              <a:noFill/>
            </a:ln>
            <a:solidFill>
              <a:schemeClr val="tx1"/>
            </a:solidFill>
            <a:effectLst/>
          </a:endParaRPr>
        </a:p>
        <a:p>
          <a:r>
            <a:rPr lang="pt-BR" sz="1400" b="1" cap="none" spc="0" baseline="0">
              <a:ln>
                <a:noFill/>
              </a:ln>
              <a:solidFill>
                <a:schemeClr val="tx1"/>
              </a:solidFill>
              <a:effectLst/>
            </a:rPr>
            <a:t>Instruções</a:t>
          </a:r>
          <a:r>
            <a:rPr lang="pt-BR" sz="1400" b="0" cap="none" spc="0" baseline="0">
              <a:ln>
                <a:noFill/>
              </a:ln>
              <a:solidFill>
                <a:schemeClr val="tx1"/>
              </a:solidFill>
              <a:effectLst/>
            </a:rPr>
            <a:t>: Busque o alimento desejado usando o Localizar do Excel (atalho: CTRL+F. Se não funcionar, CTRL+L). Use somente uma palavra pois a terminologia da Unicamp é meio ruim (se você procurar por "Coxa de frango assada" não vai conseguir achar nada, procure por "Frango" e vá apertando Enter até achar)</a:t>
          </a:r>
        </a:p>
        <a:p>
          <a:r>
            <a:rPr lang="pt-BR" sz="1400" b="0" cap="none" spc="0" baseline="0">
              <a:ln>
                <a:noFill/>
              </a:ln>
              <a:solidFill>
                <a:schemeClr val="tx1"/>
              </a:solidFill>
              <a:effectLst/>
            </a:rPr>
            <a:t>Achando o que procura, copie a linha toda do alimento (medida e nutrientes junto).</a:t>
          </a:r>
        </a:p>
        <a:p>
          <a:r>
            <a:rPr lang="pt-BR" sz="1400" b="0" cap="none" spc="0" baseline="0">
              <a:ln>
                <a:noFill/>
              </a:ln>
              <a:solidFill>
                <a:schemeClr val="tx1"/>
              </a:solidFill>
              <a:effectLst/>
            </a:rPr>
            <a:t>Cole na Tabela Nutricional. Feito corretamente, os nutrientes e a medida vão encaixar nas suas colunas.</a:t>
          </a:r>
        </a:p>
        <a:p>
          <a:r>
            <a:rPr lang="pt-BR" sz="1400" b="0" cap="none" spc="0" baseline="0">
              <a:ln>
                <a:noFill/>
              </a:ln>
              <a:solidFill>
                <a:schemeClr val="tx1"/>
              </a:solidFill>
              <a:effectLst/>
            </a:rPr>
            <a:t>Renomeie o nome do alimento como desejar</a:t>
          </a:r>
        </a:p>
        <a:p>
          <a:endParaRPr lang="pt-BR" sz="1400" b="0" cap="none" spc="0" baseline="0">
            <a:ln>
              <a:noFill/>
            </a:ln>
            <a:solidFill>
              <a:schemeClr val="tx1"/>
            </a:solidFill>
            <a:effectLst/>
          </a:endParaRPr>
        </a:p>
        <a:p>
          <a:r>
            <a:rPr lang="pt-BR" sz="1400" b="0" cap="none" spc="0" baseline="0">
              <a:ln>
                <a:noFill/>
              </a:ln>
              <a:solidFill>
                <a:schemeClr val="tx1"/>
              </a:solidFill>
              <a:effectLst/>
            </a:rPr>
            <a:t>"POR QUE VOCÊ JÁ NÃO FEZ ISSO PRA GENTE COM TODOS OS ALIMENTOS, CARA? #chatiado #preguiça #nopainnogain"</a:t>
          </a:r>
        </a:p>
        <a:p>
          <a:r>
            <a:rPr lang="pt-BR" sz="1400" b="0" cap="none" spc="0" baseline="0">
              <a:ln>
                <a:noFill/>
              </a:ln>
              <a:solidFill>
                <a:schemeClr val="tx1"/>
              </a:solidFill>
              <a:effectLst/>
            </a:rPr>
            <a:t>Porque, como eu falei, os nomes que a unicamp usa são muito ruins pra se digitar na planilha Dieta mais tarde. Nomear e organizar as coisas é algo pessoal. O que funciona pra mim pode não funcionar pra você. As medidas também são todas em gramas, e você pode querer mudar isso. Aí basta saber quantas gramas do alimento tem na medida que quiser e multiplicar isso pelos valores da tabela (alguns sites já tem a opção de calcular macros por medidas como colheres, unidade e copos, aí depende de você confiar na precisão dos caras). Além disso, olha o tanto de comida que tem nisso aí! Imagina o trabalho que eu teria deixando tudo bonitinho.</a:t>
          </a:r>
        </a:p>
        <a:p>
          <a:endParaRPr lang="pt-BR" sz="1400" b="0" cap="none" spc="0" baseline="0">
            <a:ln>
              <a:noFill/>
            </a:ln>
            <a:solidFill>
              <a:schemeClr val="tx1"/>
            </a:solidFill>
            <a:effectLst/>
          </a:endParaRPr>
        </a:p>
        <a:p>
          <a:r>
            <a:rPr lang="pt-BR" sz="1400" b="1" cap="none" spc="0" baseline="0">
              <a:ln>
                <a:noFill/>
              </a:ln>
              <a:solidFill>
                <a:schemeClr val="tx1"/>
              </a:solidFill>
              <a:effectLst/>
            </a:rPr>
            <a:t>Planilha IG e VB</a:t>
          </a:r>
          <a:r>
            <a:rPr lang="pt-BR" sz="1400" b="0" cap="none" spc="0" baseline="0">
              <a:ln>
                <a:noFill/>
              </a:ln>
              <a:solidFill>
                <a:schemeClr val="tx1"/>
              </a:solidFill>
              <a:effectLst/>
            </a:rPr>
            <a:t>: informativo apenas.</a:t>
          </a:r>
        </a:p>
        <a:p>
          <a:r>
            <a:rPr lang="pt-BR" sz="1400" b="1" cap="none" spc="0" baseline="0">
              <a:ln>
                <a:noFill/>
              </a:ln>
              <a:solidFill>
                <a:schemeClr val="tx1"/>
              </a:solidFill>
              <a:effectLst/>
            </a:rPr>
            <a:t>Planilha Impressão</a:t>
          </a:r>
          <a:r>
            <a:rPr lang="pt-BR" sz="1400" b="0" cap="none" spc="0" baseline="0">
              <a:ln>
                <a:noFill/>
              </a:ln>
              <a:solidFill>
                <a:schemeClr val="tx1"/>
              </a:solidFill>
              <a:effectLst/>
            </a:rPr>
            <a:t>: Aba para impressão das dietas. Não modifique nada nela.</a:t>
          </a:r>
        </a:p>
        <a:p>
          <a:endParaRPr lang="pt-BR" sz="1400" b="0" cap="none" spc="0" baseline="0">
            <a:ln>
              <a:noFill/>
            </a:ln>
            <a:solidFill>
              <a:schemeClr val="tx1"/>
            </a:solidFill>
            <a:effectLst/>
          </a:endParaRPr>
        </a:p>
        <a:p>
          <a:r>
            <a:rPr lang="pt-BR" sz="1400" b="0" cap="none" spc="0" baseline="0">
              <a:ln>
                <a:noFill/>
              </a:ln>
              <a:solidFill>
                <a:schemeClr val="tx1"/>
              </a:solidFill>
              <a:effectLst/>
            </a:rPr>
            <a:t>Boa sorte!!! Desejo sinceramente que você conquiste seu objetivo usando essa Tabela. Se quiser agradecer poste aqui:</a:t>
          </a:r>
        </a:p>
        <a:p>
          <a:r>
            <a:rPr lang="pt-BR" sz="1400">
              <a:hlinkClick xmlns:r="http://schemas.openxmlformats.org/officeDocument/2006/relationships" r:id=""/>
            </a:rPr>
            <a:t>http://www.hipertrofia.org/forum/topic/128150-tabela-excel-para-dietas-atualizada/</a:t>
          </a:r>
          <a:endParaRPr lang="pt-BR" sz="1400"/>
        </a:p>
        <a:p>
          <a:r>
            <a:rPr lang="pt-BR" sz="1400" b="0" cap="none" spc="0" baseline="0">
              <a:ln>
                <a:noFill/>
              </a:ln>
              <a:solidFill>
                <a:schemeClr val="tx1"/>
              </a:solidFill>
              <a:effectLst/>
            </a:rPr>
            <a:t>Ou fale comigo:</a:t>
          </a:r>
        </a:p>
        <a:p>
          <a:r>
            <a:rPr lang="pt-BR" sz="1400">
              <a:hlinkClick xmlns:r="http://schemas.openxmlformats.org/officeDocument/2006/relationships" r:id=""/>
            </a:rPr>
            <a:t>http://www.hipertrofia.org/forum/user/127566-icecreamguy/</a:t>
          </a:r>
          <a:endParaRPr lang="pt-BR" sz="1400"/>
        </a:p>
        <a:p>
          <a:r>
            <a:rPr lang="pt-BR" sz="1400" b="0" cap="none" spc="0" baseline="0">
              <a:ln>
                <a:noFill/>
              </a:ln>
              <a:solidFill>
                <a:schemeClr val="tx1"/>
              </a:solidFill>
              <a:effectLst/>
            </a:rPr>
            <a:t>O criador dessa tabela foi banido do fórum, então não sei o contato dele.</a:t>
          </a:r>
        </a:p>
        <a:p>
          <a:endParaRPr lang="pt-BR" sz="1400" b="0" cap="none" spc="0" baseline="0">
            <a:ln>
              <a:noFill/>
            </a:ln>
            <a:solidFill>
              <a:schemeClr val="tx1"/>
            </a:solidFill>
            <a:effectLst/>
          </a:endParaRPr>
        </a:p>
        <a:p>
          <a:r>
            <a:rPr lang="pt-BR" sz="1400" b="0" cap="none" spc="0" baseline="0">
              <a:ln>
                <a:noFill/>
              </a:ln>
              <a:solidFill>
                <a:schemeClr val="tx1"/>
              </a:solidFill>
              <a:effectLst/>
            </a:rPr>
            <a:t>Fontes/Links úteis:</a:t>
          </a:r>
        </a:p>
        <a:p>
          <a:r>
            <a:rPr lang="pt-BR" sz="1400">
              <a:hlinkClick xmlns:r="http://schemas.openxmlformats.org/officeDocument/2006/relationships" r:id=""/>
            </a:rPr>
            <a:t>http://forum.bodybuilding.com/showthread.php?t=121703981</a:t>
          </a:r>
          <a:endParaRPr lang="pt-BR" sz="1400"/>
        </a:p>
        <a:p>
          <a:r>
            <a:rPr lang="pt-BR" sz="1400">
              <a:hlinkClick xmlns:r="http://schemas.openxmlformats.org/officeDocument/2006/relationships" r:id=""/>
            </a:rPr>
            <a:t>http://www.hipertrofia.org/forum/topic/51269-passo-a-passo-montando-sua-dieta-com-video-explicativo/</a:t>
          </a:r>
          <a:endParaRPr lang="pt-BR" sz="1400"/>
        </a:p>
        <a:p>
          <a:r>
            <a:rPr lang="pt-BR" sz="1400">
              <a:hlinkClick xmlns:r="http://schemas.openxmlformats.org/officeDocument/2006/relationships" r:id=""/>
            </a:rPr>
            <a:t>http://www.hipertrofia.org/forum/topic/19904-tabela-de-alimentos/</a:t>
          </a:r>
          <a:endParaRPr lang="pt-BR" sz="1400"/>
        </a:p>
        <a:p>
          <a:r>
            <a:rPr lang="pt-BR" sz="1400">
              <a:hlinkClick xmlns:r="http://schemas.openxmlformats.org/officeDocument/2006/relationships" r:id=""/>
            </a:rPr>
            <a:t>http://www.hipertrofia.org/forum/forum/6-nutricao/</a:t>
          </a:r>
          <a:endParaRPr lang="pt-BR" sz="1400"/>
        </a:p>
        <a:p>
          <a:r>
            <a:rPr lang="pt-BR" sz="1400">
              <a:hlinkClick xmlns:r="http://schemas.openxmlformats.org/officeDocument/2006/relationships" r:id=""/>
            </a:rPr>
            <a:t>http://www.dietaesaude.com.br/dietas/alimentos</a:t>
          </a:r>
          <a:endParaRPr lang="pt-BR" sz="1400"/>
        </a:p>
        <a:p>
          <a:r>
            <a:rPr lang="pt-BR" sz="1400">
              <a:hlinkClick xmlns:r="http://schemas.openxmlformats.org/officeDocument/2006/relationships" r:id=""/>
            </a:rPr>
            <a:t>http://www.unicamp.br/nepa/taco/</a:t>
          </a:r>
          <a:endParaRPr lang="pt-BR" sz="1400"/>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cap="none" spc="0" baseline="0">
              <a:ln>
                <a:noFill/>
              </a:ln>
              <a:solidFill>
                <a:schemeClr val="tx1"/>
              </a:solidFill>
              <a:effectLst/>
            </a:rPr>
            <a:t>Tabela original por  </a:t>
          </a:r>
          <a:r>
            <a:rPr lang="pt-BR" sz="1400" b="1" i="0">
              <a:solidFill>
                <a:schemeClr val="tx1"/>
              </a:solidFill>
              <a:latin typeface="+mn-lt"/>
              <a:ea typeface="+mn-ea"/>
              <a:cs typeface="+mn-cs"/>
            </a:rPr>
            <a:t>junior_dnz</a:t>
          </a:r>
        </a:p>
        <a:p>
          <a:pPr marL="0" marR="0" indent="0" defTabSz="914400" eaLnBrk="1" fontAlgn="auto" latinLnBrk="0" hangingPunct="1">
            <a:lnSpc>
              <a:spcPct val="100000"/>
            </a:lnSpc>
            <a:spcBef>
              <a:spcPts val="0"/>
            </a:spcBef>
            <a:spcAft>
              <a:spcPts val="0"/>
            </a:spcAft>
            <a:buClrTx/>
            <a:buSzTx/>
            <a:buFontTx/>
            <a:buNone/>
            <a:tabLst/>
            <a:defRPr/>
          </a:pPr>
          <a:r>
            <a:rPr lang="pt-BR" sz="1400" b="0" i="0">
              <a:solidFill>
                <a:schemeClr val="tx1"/>
              </a:solidFill>
              <a:latin typeface="+mn-lt"/>
              <a:ea typeface="+mn-ea"/>
              <a:cs typeface="+mn-cs"/>
            </a:rPr>
            <a:t>Atualização</a:t>
          </a:r>
          <a:r>
            <a:rPr lang="pt-BR" sz="1400" b="0" i="0" baseline="0">
              <a:solidFill>
                <a:schemeClr val="tx1"/>
              </a:solidFill>
              <a:latin typeface="+mn-lt"/>
              <a:ea typeface="+mn-ea"/>
              <a:cs typeface="+mn-cs"/>
            </a:rPr>
            <a:t> por </a:t>
          </a:r>
          <a:r>
            <a:rPr lang="pt-BR" sz="1400" b="1" i="0" baseline="0">
              <a:solidFill>
                <a:schemeClr val="tx1"/>
              </a:solidFill>
              <a:latin typeface="+mn-lt"/>
              <a:ea typeface="+mn-ea"/>
              <a:cs typeface="+mn-cs"/>
            </a:rPr>
            <a:t>IceCreamGuy</a:t>
          </a:r>
          <a:endParaRPr lang="pt-BR" sz="1400" b="1" i="0">
            <a:solidFill>
              <a:schemeClr val="tx1"/>
            </a:solidFill>
            <a:latin typeface="+mn-lt"/>
            <a:ea typeface="+mn-ea"/>
            <a:cs typeface="+mn-cs"/>
          </a:endParaRPr>
        </a:p>
      </xdr:txBody>
    </xdr:sp>
    <xdr:clientData/>
  </xdr:oneCellAnchor>
  <xdr:oneCellAnchor>
    <xdr:from>
      <xdr:col>6</xdr:col>
      <xdr:colOff>285750</xdr:colOff>
      <xdr:row>0</xdr:row>
      <xdr:rowOff>10064</xdr:rowOff>
    </xdr:from>
    <xdr:ext cx="5372101" cy="530658"/>
    <xdr:sp macro="" textlink="">
      <xdr:nvSpPr>
        <xdr:cNvPr id="4" name="Retângulo 3"/>
        <xdr:cNvSpPr/>
      </xdr:nvSpPr>
      <xdr:spPr>
        <a:xfrm>
          <a:off x="3943350" y="10064"/>
          <a:ext cx="5372101" cy="530658"/>
        </a:xfrm>
        <a:prstGeom prst="rect">
          <a:avLst/>
        </a:prstGeom>
        <a:noFill/>
      </xdr:spPr>
      <xdr:txBody>
        <a:bodyPr wrap="square" lIns="91440" tIns="45720" rIns="91440" bIns="45720">
          <a:noAutofit/>
        </a:bodyPr>
        <a:lstStyle/>
        <a:p>
          <a:pPr algn="ctr"/>
          <a:r>
            <a:rPr lang="pt-BR" sz="2800" b="1" cap="none" spc="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rPr>
            <a:t>Tabela de dieta e nutrição</a:t>
          </a:r>
          <a:r>
            <a:rPr lang="pt-BR" sz="2800" b="1" cap="none" spc="0" baseline="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rPr>
            <a:t> - Hipertrofia.org</a:t>
          </a:r>
          <a:endParaRPr lang="pt-BR" sz="2800" b="1" cap="none" spc="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endParaRPr>
        </a:p>
      </xdr:txBody>
    </xdr:sp>
    <xdr:clientData/>
  </xdr:oneCellAnchor>
  <xdr:oneCellAnchor>
    <xdr:from>
      <xdr:col>0</xdr:col>
      <xdr:colOff>0</xdr:colOff>
      <xdr:row>12</xdr:row>
      <xdr:rowOff>162464</xdr:rowOff>
    </xdr:from>
    <xdr:ext cx="2390775" cy="468013"/>
    <xdr:sp macro="" textlink="">
      <xdr:nvSpPr>
        <xdr:cNvPr id="5" name="Retângulo 4"/>
        <xdr:cNvSpPr/>
      </xdr:nvSpPr>
      <xdr:spPr>
        <a:xfrm>
          <a:off x="0" y="2448464"/>
          <a:ext cx="2390775" cy="468013"/>
        </a:xfrm>
        <a:prstGeom prst="rect">
          <a:avLst/>
        </a:prstGeom>
        <a:noFill/>
      </xdr:spPr>
      <xdr:txBody>
        <a:bodyPr wrap="square" lIns="91440" tIns="45720" rIns="91440" bIns="45720">
          <a:no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TMB</a:t>
          </a:r>
        </a:p>
      </xdr:txBody>
    </xdr:sp>
    <xdr:clientData/>
  </xdr:oneCellAnchor>
  <xdr:oneCellAnchor>
    <xdr:from>
      <xdr:col>0</xdr:col>
      <xdr:colOff>0</xdr:colOff>
      <xdr:row>54</xdr:row>
      <xdr:rowOff>10064</xdr:rowOff>
    </xdr:from>
    <xdr:ext cx="3724274" cy="468013"/>
    <xdr:sp macro="" textlink="">
      <xdr:nvSpPr>
        <xdr:cNvPr id="10" name="Retângulo 9"/>
        <xdr:cNvSpPr/>
      </xdr:nvSpPr>
      <xdr:spPr>
        <a:xfrm>
          <a:off x="0" y="10297064"/>
          <a:ext cx="3724274" cy="468013"/>
        </a:xfrm>
        <a:prstGeom prst="rect">
          <a:avLst/>
        </a:prstGeom>
        <a:noFill/>
      </xdr:spPr>
      <xdr:txBody>
        <a:bodyPr wrap="square" lIns="91440" tIns="45720" rIns="91440" bIns="45720">
          <a:no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Planilhas Dieta ON/OFF</a:t>
          </a:r>
        </a:p>
      </xdr:txBody>
    </xdr:sp>
    <xdr:clientData/>
  </xdr:oneCellAnchor>
  <xdr:oneCellAnchor>
    <xdr:from>
      <xdr:col>0</xdr:col>
      <xdr:colOff>0</xdr:colOff>
      <xdr:row>127</xdr:row>
      <xdr:rowOff>114839</xdr:rowOff>
    </xdr:from>
    <xdr:ext cx="4048124" cy="468013"/>
    <xdr:sp macro="" textlink="">
      <xdr:nvSpPr>
        <xdr:cNvPr id="13" name="Retângulo 12"/>
        <xdr:cNvSpPr/>
      </xdr:nvSpPr>
      <xdr:spPr>
        <a:xfrm>
          <a:off x="0" y="24308339"/>
          <a:ext cx="4048124" cy="468013"/>
        </a:xfrm>
        <a:prstGeom prst="rect">
          <a:avLst/>
        </a:prstGeom>
        <a:noFill/>
      </xdr:spPr>
      <xdr:txBody>
        <a:bodyPr wrap="square" lIns="91440" tIns="45720" rIns="91440" bIns="45720">
          <a:noAutofit/>
        </a:bodyPr>
        <a:lstStyle/>
        <a:p>
          <a:pPr algn="ctr"/>
          <a:r>
            <a:rPr lang="pt-BR" sz="2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Tabela Nutricional</a:t>
          </a:r>
          <a:endPar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oneCellAnchor>
  <xdr:twoCellAnchor editAs="oneCell">
    <xdr:from>
      <xdr:col>0</xdr:col>
      <xdr:colOff>57149</xdr:colOff>
      <xdr:row>60</xdr:row>
      <xdr:rowOff>19046</xdr:rowOff>
    </xdr:from>
    <xdr:to>
      <xdr:col>21</xdr:col>
      <xdr:colOff>478095</xdr:colOff>
      <xdr:row>90</xdr:row>
      <xdr:rowOff>124634</xdr:rowOff>
    </xdr:to>
    <xdr:pic>
      <xdr:nvPicPr>
        <xdr:cNvPr id="22" name="Imagem 21" descr="Dieta.png"/>
        <xdr:cNvPicPr>
          <a:picLocks noChangeAspect="1"/>
        </xdr:cNvPicPr>
      </xdr:nvPicPr>
      <xdr:blipFill>
        <a:blip xmlns:r="http://schemas.openxmlformats.org/officeDocument/2006/relationships" r:embed="rId1" cstate="print"/>
        <a:stretch>
          <a:fillRect/>
        </a:stretch>
      </xdr:blipFill>
      <xdr:spPr>
        <a:xfrm>
          <a:off x="57149" y="11449046"/>
          <a:ext cx="13222546" cy="5820588"/>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390524</xdr:colOff>
      <xdr:row>130</xdr:row>
      <xdr:rowOff>104771</xdr:rowOff>
    </xdr:from>
    <xdr:to>
      <xdr:col>9</xdr:col>
      <xdr:colOff>581817</xdr:colOff>
      <xdr:row>152</xdr:row>
      <xdr:rowOff>95830</xdr:rowOff>
    </xdr:to>
    <xdr:pic>
      <xdr:nvPicPr>
        <xdr:cNvPr id="26" name="Imagem 25" descr="Tabela Nutricional.png"/>
        <xdr:cNvPicPr>
          <a:picLocks noChangeAspect="1"/>
        </xdr:cNvPicPr>
      </xdr:nvPicPr>
      <xdr:blipFill>
        <a:blip xmlns:r="http://schemas.openxmlformats.org/officeDocument/2006/relationships" r:embed="rId2" cstate="print"/>
        <a:stretch>
          <a:fillRect/>
        </a:stretch>
      </xdr:blipFill>
      <xdr:spPr>
        <a:xfrm>
          <a:off x="390524" y="24869771"/>
          <a:ext cx="5677693" cy="4182059"/>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333375</xdr:colOff>
      <xdr:row>177</xdr:row>
      <xdr:rowOff>76200</xdr:rowOff>
    </xdr:from>
    <xdr:to>
      <xdr:col>9</xdr:col>
      <xdr:colOff>496089</xdr:colOff>
      <xdr:row>207</xdr:row>
      <xdr:rowOff>10314</xdr:rowOff>
    </xdr:to>
    <xdr:pic>
      <xdr:nvPicPr>
        <xdr:cNvPr id="27" name="Imagem 26" descr="organizar.png"/>
        <xdr:cNvPicPr>
          <a:picLocks noChangeAspect="1"/>
        </xdr:cNvPicPr>
      </xdr:nvPicPr>
      <xdr:blipFill>
        <a:blip xmlns:r="http://schemas.openxmlformats.org/officeDocument/2006/relationships" r:embed="rId3" cstate="print"/>
        <a:stretch>
          <a:fillRect/>
        </a:stretch>
      </xdr:blipFill>
      <xdr:spPr>
        <a:xfrm>
          <a:off x="333375" y="33794700"/>
          <a:ext cx="5649114" cy="5649114"/>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323850</xdr:colOff>
      <xdr:row>211</xdr:row>
      <xdr:rowOff>180975</xdr:rowOff>
    </xdr:from>
    <xdr:to>
      <xdr:col>9</xdr:col>
      <xdr:colOff>305564</xdr:colOff>
      <xdr:row>231</xdr:row>
      <xdr:rowOff>162454</xdr:rowOff>
    </xdr:to>
    <xdr:pic>
      <xdr:nvPicPr>
        <xdr:cNvPr id="28" name="Imagem 27" descr="ex2.png"/>
        <xdr:cNvPicPr>
          <a:picLocks noChangeAspect="1"/>
        </xdr:cNvPicPr>
      </xdr:nvPicPr>
      <xdr:blipFill>
        <a:blip xmlns:r="http://schemas.openxmlformats.org/officeDocument/2006/relationships" r:embed="rId4" cstate="print"/>
        <a:stretch>
          <a:fillRect/>
        </a:stretch>
      </xdr:blipFill>
      <xdr:spPr>
        <a:xfrm>
          <a:off x="323850" y="40376475"/>
          <a:ext cx="5468114" cy="3791479"/>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oneCellAnchor>
    <xdr:from>
      <xdr:col>0</xdr:col>
      <xdr:colOff>248048</xdr:colOff>
      <xdr:row>233</xdr:row>
      <xdr:rowOff>114839</xdr:rowOff>
    </xdr:from>
    <xdr:ext cx="3713965" cy="468013"/>
    <xdr:sp macro="" textlink="">
      <xdr:nvSpPr>
        <xdr:cNvPr id="29" name="Retângulo 28"/>
        <xdr:cNvSpPr/>
      </xdr:nvSpPr>
      <xdr:spPr>
        <a:xfrm>
          <a:off x="248048" y="44501339"/>
          <a:ext cx="3713965" cy="468013"/>
        </a:xfrm>
        <a:prstGeom prst="rect">
          <a:avLst/>
        </a:prstGeom>
        <a:noFill/>
      </xdr:spPr>
      <xdr:txBody>
        <a:bodyPr wrap="none" lIns="91440" tIns="45720" rIns="91440" bIns="45720">
          <a:sp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Tabela</a:t>
          </a:r>
          <a:r>
            <a:rPr lang="pt-BR" sz="2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de pesquisa</a:t>
          </a:r>
        </a:p>
      </xdr:txBody>
    </xdr:sp>
    <xdr:clientData/>
  </xdr:oneCellAnchor>
  <xdr:twoCellAnchor editAs="oneCell">
    <xdr:from>
      <xdr:col>0</xdr:col>
      <xdr:colOff>409575</xdr:colOff>
      <xdr:row>15</xdr:row>
      <xdr:rowOff>161925</xdr:rowOff>
    </xdr:from>
    <xdr:to>
      <xdr:col>10</xdr:col>
      <xdr:colOff>313575</xdr:colOff>
      <xdr:row>33</xdr:row>
      <xdr:rowOff>94830</xdr:rowOff>
    </xdr:to>
    <xdr:pic>
      <xdr:nvPicPr>
        <xdr:cNvPr id="14" name="Imagem 13" descr="TMB.png"/>
        <xdr:cNvPicPr>
          <a:picLocks noChangeAspect="1"/>
        </xdr:cNvPicPr>
      </xdr:nvPicPr>
      <xdr:blipFill>
        <a:blip xmlns:r="http://schemas.openxmlformats.org/officeDocument/2006/relationships" r:embed="rId5" cstate="print"/>
        <a:stretch>
          <a:fillRect/>
        </a:stretch>
      </xdr:blipFill>
      <xdr:spPr>
        <a:xfrm>
          <a:off x="409575" y="3019425"/>
          <a:ext cx="6000000" cy="3361905"/>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
  <sheetViews>
    <sheetView tabSelected="1" topLeftCell="A22" workbookViewId="0">
      <selection activeCell="A279" sqref="A279"/>
    </sheetView>
  </sheetViews>
  <sheetFormatPr defaultRowHeight="15"/>
  <sheetData/>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sheetPr>
    <tabColor theme="4" tint="-0.499984740745262"/>
  </sheetPr>
  <dimension ref="A1:AB21"/>
  <sheetViews>
    <sheetView workbookViewId="0">
      <selection activeCell="C12" sqref="C12"/>
    </sheetView>
  </sheetViews>
  <sheetFormatPr defaultRowHeight="15"/>
  <cols>
    <col min="1" max="1" width="2.7109375" customWidth="1"/>
    <col min="2" max="2" width="12.5703125" customWidth="1"/>
    <col min="3" max="3" width="12.28515625" customWidth="1"/>
    <col min="4" max="4" width="12.85546875" customWidth="1"/>
    <col min="5" max="5" width="2.85546875" customWidth="1"/>
    <col min="6" max="6" width="0.85546875" customWidth="1"/>
    <col min="7" max="7" width="2.7109375" customWidth="1"/>
    <col min="8" max="8" width="2.42578125" customWidth="1"/>
    <col min="9" max="9" width="6.5703125" customWidth="1"/>
    <col min="10" max="10" width="10" customWidth="1"/>
    <col min="11" max="11" width="8.5703125" customWidth="1"/>
    <col min="12" max="12" width="6.85546875" customWidth="1"/>
    <col min="13" max="13" width="3.85546875" customWidth="1"/>
    <col min="14" max="14" width="2.7109375" style="101" customWidth="1"/>
    <col min="15" max="15" width="2.7109375" customWidth="1"/>
    <col min="17" max="17" width="19.42578125" customWidth="1"/>
    <col min="18" max="18" width="15.140625" customWidth="1"/>
    <col min="19" max="19" width="8.5703125" customWidth="1"/>
    <col min="28" max="28" width="2.7109375" customWidth="1"/>
  </cols>
  <sheetData>
    <row r="1" spans="1:28">
      <c r="A1" s="57"/>
      <c r="B1" s="98"/>
      <c r="C1" s="53"/>
      <c r="D1" s="50"/>
      <c r="E1" s="51"/>
      <c r="F1" s="51"/>
      <c r="G1" s="55"/>
      <c r="H1" s="55"/>
      <c r="I1" s="55"/>
      <c r="J1" s="55"/>
      <c r="K1" s="55"/>
      <c r="L1" s="57"/>
      <c r="M1" s="57"/>
      <c r="N1" s="57"/>
      <c r="O1" s="36"/>
      <c r="P1" s="101"/>
      <c r="Q1" s="289"/>
      <c r="R1" s="242"/>
      <c r="S1" s="289"/>
      <c r="T1" s="101"/>
      <c r="U1" s="101"/>
      <c r="V1" s="101"/>
      <c r="W1" s="101"/>
      <c r="X1" s="101"/>
      <c r="Y1" s="101"/>
      <c r="Z1" s="101"/>
      <c r="AA1" s="101"/>
      <c r="AB1" s="101"/>
    </row>
    <row r="2" spans="1:28">
      <c r="A2" s="57"/>
      <c r="B2" s="168" t="s">
        <v>104</v>
      </c>
      <c r="C2" s="171"/>
      <c r="D2" s="167"/>
      <c r="E2" s="167"/>
      <c r="F2" s="167"/>
      <c r="G2" s="57"/>
      <c r="H2" s="167"/>
      <c r="I2" s="168" t="s">
        <v>19</v>
      </c>
      <c r="J2" s="168"/>
      <c r="K2" s="171"/>
      <c r="L2" s="172"/>
      <c r="M2" s="104"/>
      <c r="N2" s="104"/>
      <c r="O2" s="36"/>
      <c r="P2" s="106"/>
      <c r="Q2" s="107"/>
      <c r="R2" s="108"/>
      <c r="S2" s="101"/>
      <c r="T2" s="109"/>
      <c r="U2" s="109"/>
      <c r="V2" s="109"/>
      <c r="W2" s="109"/>
      <c r="X2" s="109"/>
      <c r="Y2" s="109"/>
      <c r="Z2" s="109"/>
      <c r="AA2" s="109"/>
      <c r="AB2" s="101"/>
    </row>
    <row r="3" spans="1:28">
      <c r="A3" s="57"/>
      <c r="B3" s="169" t="s">
        <v>6</v>
      </c>
      <c r="C3" s="174">
        <v>86</v>
      </c>
      <c r="D3" s="175" t="s">
        <v>24</v>
      </c>
      <c r="E3" s="176"/>
      <c r="F3" s="167"/>
      <c r="G3" s="57"/>
      <c r="H3" s="167"/>
      <c r="I3" s="177" t="s">
        <v>12</v>
      </c>
      <c r="J3" s="177"/>
      <c r="K3" s="175"/>
      <c r="L3" s="173">
        <v>1</v>
      </c>
      <c r="M3" s="105"/>
      <c r="N3" s="105"/>
      <c r="O3" s="36"/>
      <c r="P3" s="110"/>
      <c r="Q3" s="111"/>
      <c r="R3" s="111"/>
      <c r="S3" s="101"/>
      <c r="T3" s="112"/>
      <c r="U3" s="113"/>
      <c r="V3" s="113"/>
      <c r="W3" s="113"/>
      <c r="X3" s="113"/>
      <c r="Y3" s="113"/>
      <c r="Z3" s="113"/>
      <c r="AA3" s="113"/>
      <c r="AB3" s="101"/>
    </row>
    <row r="4" spans="1:28">
      <c r="A4" s="57"/>
      <c r="B4" s="169" t="s">
        <v>7</v>
      </c>
      <c r="C4" s="174">
        <v>186</v>
      </c>
      <c r="D4" s="175" t="s">
        <v>11</v>
      </c>
      <c r="E4" s="176"/>
      <c r="F4" s="167"/>
      <c r="G4" s="57"/>
      <c r="H4" s="167"/>
      <c r="I4" s="177" t="s">
        <v>13</v>
      </c>
      <c r="J4" s="177"/>
      <c r="K4" s="175"/>
      <c r="L4" s="173">
        <v>1.2</v>
      </c>
      <c r="M4" s="105"/>
      <c r="N4" s="105"/>
      <c r="O4" s="36"/>
      <c r="P4" s="110"/>
      <c r="Q4" s="114"/>
      <c r="R4" s="111"/>
      <c r="S4" s="101"/>
      <c r="T4" s="112"/>
      <c r="U4" s="113"/>
      <c r="V4" s="113"/>
      <c r="W4" s="113"/>
      <c r="X4" s="113"/>
      <c r="Y4" s="113"/>
      <c r="Z4" s="113"/>
      <c r="AA4" s="113"/>
      <c r="AB4" s="101"/>
    </row>
    <row r="5" spans="1:28">
      <c r="A5" s="57"/>
      <c r="B5" s="156" t="s">
        <v>8</v>
      </c>
      <c r="C5" s="174">
        <v>30</v>
      </c>
      <c r="D5" s="175" t="s">
        <v>9</v>
      </c>
      <c r="E5" s="176"/>
      <c r="F5" s="167"/>
      <c r="G5" s="57"/>
      <c r="H5" s="167"/>
      <c r="I5" s="177" t="s">
        <v>16</v>
      </c>
      <c r="J5" s="177"/>
      <c r="K5" s="175"/>
      <c r="L5" s="173">
        <v>1.4</v>
      </c>
      <c r="M5" s="105"/>
      <c r="N5" s="105"/>
      <c r="O5" s="36"/>
      <c r="P5" s="112"/>
      <c r="Q5" s="114"/>
      <c r="R5" s="111"/>
      <c r="S5" s="101"/>
      <c r="T5" s="112"/>
      <c r="U5" s="113"/>
      <c r="V5" s="113"/>
      <c r="W5" s="113"/>
      <c r="X5" s="113"/>
      <c r="Y5" s="113"/>
      <c r="Z5" s="113"/>
      <c r="AA5" s="113"/>
      <c r="AB5" s="101"/>
    </row>
    <row r="6" spans="1:28">
      <c r="A6" s="57"/>
      <c r="B6" s="169" t="s">
        <v>18</v>
      </c>
      <c r="C6" s="174">
        <v>1.6</v>
      </c>
      <c r="D6" s="175" t="s">
        <v>90</v>
      </c>
      <c r="E6" s="176"/>
      <c r="F6" s="167"/>
      <c r="G6" s="57"/>
      <c r="H6" s="167"/>
      <c r="I6" s="177" t="s">
        <v>15</v>
      </c>
      <c r="J6" s="177"/>
      <c r="K6" s="175"/>
      <c r="L6" s="173">
        <v>1.6</v>
      </c>
      <c r="M6" s="105"/>
      <c r="N6" s="105"/>
      <c r="O6" s="36"/>
      <c r="P6" s="101"/>
      <c r="Q6" s="101"/>
      <c r="R6" s="101"/>
      <c r="S6" s="101"/>
      <c r="T6" s="101"/>
      <c r="U6" s="101"/>
      <c r="V6" s="101"/>
      <c r="W6" s="101"/>
      <c r="X6" s="101"/>
      <c r="Y6" s="101"/>
      <c r="Z6" s="101"/>
      <c r="AA6" s="101"/>
      <c r="AB6" s="101"/>
    </row>
    <row r="7" spans="1:28">
      <c r="A7" s="57"/>
      <c r="B7" s="156" t="s">
        <v>114</v>
      </c>
      <c r="C7" s="340" t="s">
        <v>761</v>
      </c>
      <c r="D7" s="175" t="s">
        <v>115</v>
      </c>
      <c r="E7" s="176"/>
      <c r="F7" s="167"/>
      <c r="G7" s="57"/>
      <c r="H7" s="167"/>
      <c r="I7" s="177" t="s">
        <v>14</v>
      </c>
      <c r="J7" s="177"/>
      <c r="K7" s="175"/>
      <c r="L7" s="173">
        <v>1.8</v>
      </c>
      <c r="M7" s="105"/>
      <c r="N7" s="105"/>
      <c r="O7" s="36"/>
      <c r="P7" s="115"/>
      <c r="Q7" s="116"/>
      <c r="R7" s="117"/>
      <c r="S7" s="101"/>
      <c r="T7" s="101"/>
      <c r="U7" s="101"/>
      <c r="V7" s="101"/>
      <c r="W7" s="101"/>
      <c r="X7" s="101"/>
      <c r="Y7" s="101"/>
      <c r="Z7" s="101"/>
      <c r="AA7" s="101"/>
      <c r="AB7" s="101"/>
    </row>
    <row r="8" spans="1:28">
      <c r="A8" s="57"/>
      <c r="B8" s="170" t="s">
        <v>102</v>
      </c>
      <c r="C8" s="341">
        <f>IF(E17="",IF(C7="M",IF(C11="",((9.99*C3)+(6.25*C4)-(4.92*C5)+5)*C6,C6*(370+(21.6*C12))),IF(C7="F",IF(C11="",((9.99*C3)+(6.25*C4)-(4.92*C5)-161)*C6,C6*(370+(21.6*C12))),"Falta algo")),E17)</f>
        <v>2880.5632000000005</v>
      </c>
      <c r="D8" s="171" t="s">
        <v>10</v>
      </c>
      <c r="E8" s="158"/>
      <c r="F8" s="167"/>
      <c r="G8" s="57"/>
      <c r="H8" s="167"/>
      <c r="I8" s="177" t="s">
        <v>17</v>
      </c>
      <c r="J8" s="177"/>
      <c r="K8" s="175"/>
      <c r="L8" s="173">
        <v>2</v>
      </c>
      <c r="M8" s="105"/>
      <c r="N8" s="105"/>
      <c r="O8" s="36"/>
      <c r="P8" s="118"/>
      <c r="Q8" s="119"/>
      <c r="R8" s="120"/>
      <c r="S8" s="101"/>
      <c r="T8" s="101"/>
      <c r="U8" s="101"/>
      <c r="V8" s="101"/>
      <c r="W8" s="101"/>
      <c r="X8" s="101"/>
      <c r="Y8" s="101"/>
      <c r="Z8" s="101"/>
      <c r="AA8" s="101"/>
      <c r="AB8" s="101"/>
    </row>
    <row r="9" spans="1:28" ht="5.0999999999999996" customHeight="1">
      <c r="A9" s="57"/>
      <c r="B9" s="57"/>
      <c r="C9" s="57"/>
      <c r="D9" s="57"/>
      <c r="E9" s="57"/>
      <c r="F9" s="57"/>
      <c r="G9" s="57"/>
      <c r="H9" s="167"/>
      <c r="I9" s="167"/>
      <c r="J9" s="167"/>
      <c r="K9" s="167"/>
      <c r="L9" s="167"/>
      <c r="M9" s="105"/>
      <c r="N9" s="105"/>
      <c r="O9" s="36"/>
      <c r="P9" s="118"/>
      <c r="Q9" s="119"/>
      <c r="R9" s="120"/>
      <c r="S9" s="101"/>
      <c r="T9" s="101"/>
      <c r="U9" s="101"/>
      <c r="V9" s="101"/>
      <c r="W9" s="101"/>
      <c r="X9" s="101"/>
      <c r="Y9" s="101"/>
      <c r="Z9" s="101"/>
      <c r="AA9" s="101"/>
      <c r="AB9" s="101"/>
    </row>
    <row r="10" spans="1:28">
      <c r="A10" s="57"/>
      <c r="B10" s="288" t="s">
        <v>103</v>
      </c>
      <c r="C10" s="57"/>
      <c r="D10" s="57"/>
      <c r="E10" s="57"/>
      <c r="F10" s="57"/>
      <c r="G10" s="57"/>
      <c r="H10" s="57"/>
      <c r="I10" s="57"/>
      <c r="J10" s="57"/>
      <c r="K10" s="57"/>
      <c r="L10" s="57"/>
      <c r="M10" s="57"/>
      <c r="N10" s="57"/>
      <c r="O10" s="36"/>
      <c r="P10" s="101"/>
      <c r="Q10" s="101"/>
      <c r="R10" s="101"/>
      <c r="S10" s="101"/>
      <c r="T10" s="101"/>
      <c r="U10" s="101"/>
      <c r="V10" s="101"/>
      <c r="W10" s="101"/>
      <c r="X10" s="101"/>
      <c r="Y10" s="101"/>
      <c r="Z10" s="101"/>
      <c r="AA10" s="101"/>
      <c r="AB10" s="101"/>
    </row>
    <row r="11" spans="1:28">
      <c r="A11" s="320"/>
      <c r="B11" s="302" t="s">
        <v>105</v>
      </c>
      <c r="C11" s="316">
        <v>23</v>
      </c>
      <c r="D11" s="309" t="s">
        <v>2</v>
      </c>
      <c r="E11" s="305"/>
      <c r="F11" s="305"/>
      <c r="G11" s="306" t="s">
        <v>107</v>
      </c>
      <c r="H11" s="306"/>
      <c r="I11" s="314">
        <f>C3*C11/100</f>
        <v>19.78</v>
      </c>
      <c r="J11" s="324" t="s">
        <v>106</v>
      </c>
      <c r="K11" s="325" t="s">
        <v>107</v>
      </c>
      <c r="L11" s="326">
        <f>I11*2.20462</f>
        <v>43.607383599999999</v>
      </c>
      <c r="M11" s="327" t="s">
        <v>110</v>
      </c>
      <c r="N11" s="320"/>
      <c r="O11" s="101"/>
      <c r="P11" s="101"/>
      <c r="Q11" s="101"/>
      <c r="R11" s="101"/>
      <c r="S11" s="101"/>
      <c r="T11" s="101"/>
      <c r="U11" s="101"/>
      <c r="V11" s="101"/>
      <c r="W11" s="101"/>
      <c r="X11" s="101"/>
      <c r="Y11" s="101"/>
      <c r="Z11" s="101"/>
      <c r="AA11" s="101"/>
      <c r="AB11" s="101"/>
    </row>
    <row r="12" spans="1:28" ht="15.75" thickBot="1">
      <c r="A12" s="320"/>
      <c r="B12" s="303" t="s">
        <v>109</v>
      </c>
      <c r="C12" s="313">
        <f>C3*(100-C11)/100</f>
        <v>66.22</v>
      </c>
      <c r="D12" s="310" t="s">
        <v>106</v>
      </c>
      <c r="E12" s="307"/>
      <c r="F12" s="307"/>
      <c r="G12" s="308" t="s">
        <v>107</v>
      </c>
      <c r="H12" s="307"/>
      <c r="I12" s="315">
        <f>C12*2.20462</f>
        <v>145.98993639999998</v>
      </c>
      <c r="J12" s="311" t="s">
        <v>110</v>
      </c>
      <c r="K12" s="133"/>
      <c r="L12" s="311"/>
      <c r="M12" s="312"/>
      <c r="N12" s="320"/>
      <c r="O12" s="36"/>
      <c r="P12" s="101"/>
      <c r="Q12" s="101"/>
      <c r="R12" s="101"/>
      <c r="S12" s="101"/>
      <c r="T12" s="101"/>
      <c r="U12" s="101"/>
      <c r="V12" s="101"/>
      <c r="W12" s="101"/>
      <c r="X12" s="101"/>
      <c r="Y12" s="101"/>
      <c r="Z12" s="101"/>
      <c r="AA12" s="101"/>
      <c r="AB12" s="101"/>
    </row>
    <row r="13" spans="1:28">
      <c r="A13" s="320"/>
      <c r="B13" s="343" t="s">
        <v>108</v>
      </c>
      <c r="C13" s="342">
        <f>C3*2.20462</f>
        <v>189.59732</v>
      </c>
      <c r="D13" s="323" t="s">
        <v>110</v>
      </c>
      <c r="E13" s="304"/>
      <c r="F13" s="304"/>
      <c r="G13" s="304"/>
      <c r="H13" s="304"/>
      <c r="I13" s="483" t="s">
        <v>724</v>
      </c>
      <c r="J13" s="483"/>
      <c r="K13" s="350">
        <f>IF(B17="",IF(C17="",C8,(100-C17)/100*C8),(100+B17)/100*C8)</f>
        <v>3168.6195200000006</v>
      </c>
      <c r="L13" s="346" t="s">
        <v>10</v>
      </c>
      <c r="M13" s="345"/>
      <c r="N13" s="320"/>
      <c r="O13" s="36"/>
      <c r="P13" s="121"/>
      <c r="Q13" s="107"/>
      <c r="R13" s="108"/>
      <c r="S13" s="101"/>
      <c r="T13" s="109"/>
      <c r="U13" s="122"/>
      <c r="V13" s="122"/>
      <c r="W13" s="122"/>
      <c r="X13" s="122"/>
      <c r="Y13" s="122"/>
      <c r="Z13" s="122"/>
      <c r="AA13" s="122"/>
      <c r="AB13" s="101"/>
    </row>
    <row r="14" spans="1:28">
      <c r="A14" s="320"/>
      <c r="B14" s="320"/>
      <c r="C14" s="320"/>
      <c r="D14" s="320"/>
      <c r="E14" s="320"/>
      <c r="F14" s="320"/>
      <c r="G14" s="320"/>
      <c r="H14" s="320"/>
      <c r="I14" s="320"/>
      <c r="J14" s="321"/>
      <c r="K14" s="322"/>
      <c r="L14" s="320"/>
      <c r="M14" s="320"/>
      <c r="N14" s="320"/>
      <c r="O14" s="36"/>
      <c r="P14" s="110"/>
      <c r="Q14" s="111"/>
      <c r="R14" s="111"/>
      <c r="S14" s="101"/>
      <c r="T14" s="112"/>
      <c r="U14" s="113"/>
      <c r="V14" s="113"/>
      <c r="W14" s="113"/>
      <c r="X14" s="123"/>
      <c r="Y14" s="113"/>
      <c r="Z14" s="113"/>
      <c r="AA14" s="113"/>
      <c r="AB14" s="101"/>
    </row>
    <row r="15" spans="1:28">
      <c r="A15" s="347"/>
      <c r="B15" s="484" t="s">
        <v>725</v>
      </c>
      <c r="C15" s="484"/>
      <c r="D15" s="485" t="s">
        <v>127</v>
      </c>
      <c r="E15" s="486" t="s">
        <v>758</v>
      </c>
      <c r="F15" s="487"/>
      <c r="G15" s="487"/>
      <c r="H15" s="487"/>
      <c r="I15" s="487"/>
      <c r="O15" s="36"/>
      <c r="P15" s="110"/>
      <c r="Q15" s="114"/>
      <c r="R15" s="111"/>
      <c r="S15" s="101"/>
      <c r="T15" s="112"/>
      <c r="U15" s="113"/>
      <c r="V15" s="113"/>
      <c r="W15" s="113"/>
      <c r="X15" s="113"/>
      <c r="Y15" s="113"/>
      <c r="Z15" s="113"/>
      <c r="AA15" s="113"/>
      <c r="AB15" s="101"/>
    </row>
    <row r="16" spans="1:28" ht="16.5" customHeight="1" thickBot="1">
      <c r="A16" s="347"/>
      <c r="B16" s="449" t="s">
        <v>116</v>
      </c>
      <c r="C16" s="344" t="s">
        <v>117</v>
      </c>
      <c r="D16" s="485"/>
      <c r="E16" s="488"/>
      <c r="F16" s="489"/>
      <c r="G16" s="489"/>
      <c r="H16" s="489"/>
      <c r="I16" s="489"/>
      <c r="O16" s="36"/>
      <c r="P16" s="112"/>
      <c r="Q16" s="114"/>
      <c r="R16" s="111"/>
      <c r="S16" s="101"/>
      <c r="T16" s="112"/>
      <c r="U16" s="113"/>
      <c r="V16" s="113"/>
      <c r="W16" s="113"/>
      <c r="X16" s="113"/>
      <c r="Y16" s="113"/>
      <c r="Z16" s="113"/>
      <c r="AA16" s="113"/>
      <c r="AB16" s="101"/>
    </row>
    <row r="17" spans="1:28" ht="16.5" thickBot="1">
      <c r="A17" s="347"/>
      <c r="B17" s="450">
        <v>10</v>
      </c>
      <c r="C17" s="344"/>
      <c r="D17" s="457" t="s">
        <v>787</v>
      </c>
      <c r="E17" s="481"/>
      <c r="F17" s="482"/>
      <c r="G17" s="482"/>
      <c r="H17" s="482"/>
      <c r="I17" s="458" t="s">
        <v>10</v>
      </c>
      <c r="O17" s="36"/>
      <c r="P17" s="101"/>
      <c r="Q17" s="101"/>
      <c r="R17" s="101"/>
      <c r="S17" s="101"/>
      <c r="T17" s="101"/>
      <c r="U17" s="101"/>
      <c r="V17" s="101"/>
      <c r="W17" s="101"/>
      <c r="X17" s="101"/>
      <c r="Y17" s="101"/>
      <c r="Z17" s="101"/>
      <c r="AA17" s="101"/>
      <c r="AB17" s="101"/>
    </row>
    <row r="18" spans="1:28" ht="15.75" thickTop="1">
      <c r="A18" s="239"/>
      <c r="B18" s="349"/>
      <c r="C18" s="349"/>
      <c r="D18" s="348"/>
      <c r="E18" s="101"/>
      <c r="O18" s="36"/>
      <c r="P18" s="115"/>
      <c r="Q18" s="116"/>
      <c r="R18" s="117"/>
      <c r="S18" s="101"/>
      <c r="T18" s="101"/>
      <c r="U18" s="101"/>
      <c r="V18" s="101"/>
      <c r="W18" s="101"/>
      <c r="X18" s="101"/>
      <c r="Y18" s="101"/>
      <c r="Z18" s="101"/>
      <c r="AA18" s="101"/>
      <c r="AB18" s="101"/>
    </row>
    <row r="19" spans="1:28" ht="15.75" customHeight="1">
      <c r="B19" s="395"/>
      <c r="C19" s="395"/>
      <c r="O19" s="36"/>
      <c r="P19" s="118"/>
      <c r="Q19" s="119"/>
      <c r="R19" s="120"/>
      <c r="S19" s="101"/>
      <c r="T19" s="101"/>
      <c r="U19" s="101"/>
      <c r="V19" s="101"/>
      <c r="W19" s="101"/>
      <c r="X19" s="101"/>
      <c r="Y19" s="101"/>
      <c r="Z19" s="101"/>
      <c r="AA19" s="101"/>
      <c r="AB19" s="101"/>
    </row>
    <row r="20" spans="1:28">
      <c r="B20" s="395"/>
      <c r="C20" s="394"/>
      <c r="O20" s="36"/>
      <c r="P20" s="101"/>
      <c r="Q20" s="101"/>
      <c r="R20" s="101"/>
      <c r="S20" s="101"/>
      <c r="T20" s="101"/>
      <c r="U20" s="101"/>
      <c r="V20" s="101"/>
      <c r="W20" s="101"/>
      <c r="X20" s="101"/>
      <c r="Y20" s="101"/>
      <c r="Z20" s="101"/>
      <c r="AA20" s="101"/>
      <c r="AB20" s="101"/>
    </row>
    <row r="21" spans="1:28" ht="15.75">
      <c r="B21" s="448"/>
      <c r="O21" s="101"/>
      <c r="P21" s="101"/>
      <c r="Q21" s="101"/>
      <c r="R21" s="101"/>
      <c r="S21" s="101"/>
      <c r="T21" s="101"/>
      <c r="U21" s="101"/>
      <c r="V21" s="101"/>
      <c r="W21" s="101"/>
      <c r="X21" s="101"/>
      <c r="Y21" s="101"/>
      <c r="Z21" s="101"/>
      <c r="AA21" s="101"/>
      <c r="AB21" s="101"/>
    </row>
  </sheetData>
  <mergeCells count="5">
    <mergeCell ref="E17:H17"/>
    <mergeCell ref="I13:J13"/>
    <mergeCell ref="B15:C15"/>
    <mergeCell ref="D15:D16"/>
    <mergeCell ref="E15:I16"/>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tabColor theme="5" tint="0.39997558519241921"/>
  </sheetPr>
  <dimension ref="A1:AU60"/>
  <sheetViews>
    <sheetView workbookViewId="0">
      <selection activeCell="W17" sqref="W17"/>
    </sheetView>
  </sheetViews>
  <sheetFormatPr defaultRowHeight="12.75"/>
  <cols>
    <col min="1" max="1" width="1.42578125" style="2" customWidth="1"/>
    <col min="2" max="2" width="0.85546875" style="2" customWidth="1"/>
    <col min="3" max="3" width="18.28515625" style="5" customWidth="1"/>
    <col min="4" max="4" width="5" style="384" customWidth="1"/>
    <col min="5" max="5" width="6.140625" style="10" customWidth="1"/>
    <col min="6" max="6" width="5" style="11" customWidth="1"/>
    <col min="7" max="7" width="5" style="220" customWidth="1"/>
    <col min="8" max="8" width="4.7109375" style="12" customWidth="1"/>
    <col min="9" max="9" width="4.7109375" style="2" customWidth="1"/>
    <col min="10" max="10" width="0.85546875" style="2" customWidth="1"/>
    <col min="11" max="11" width="2.7109375" style="9" customWidth="1"/>
    <col min="12" max="12" width="0.85546875" style="2" customWidth="1"/>
    <col min="13" max="13" width="18.28515625" style="13" customWidth="1"/>
    <col min="14" max="14" width="5" style="13" customWidth="1"/>
    <col min="15" max="15" width="6.140625" style="14" customWidth="1"/>
    <col min="16" max="16" width="5" style="15" customWidth="1"/>
    <col min="17" max="17" width="5" style="224" customWidth="1"/>
    <col min="18" max="18" width="4.7109375" style="16" customWidth="1"/>
    <col min="19" max="19" width="4.7109375" style="1" customWidth="1"/>
    <col min="20" max="20" width="0.85546875" style="2" customWidth="1"/>
    <col min="21" max="21" width="2.7109375" style="2" customWidth="1"/>
    <col min="22" max="22" width="0.85546875" style="2" customWidth="1"/>
    <col min="23" max="23" width="18.28515625" style="5" customWidth="1"/>
    <col min="24" max="24" width="5" style="5" customWidth="1"/>
    <col min="25" max="25" width="6.140625" style="6" customWidth="1"/>
    <col min="26" max="26" width="5" style="7" customWidth="1"/>
    <col min="27" max="27" width="5" style="214" customWidth="1"/>
    <col min="28" max="28" width="4.7109375" style="8" customWidth="1"/>
    <col min="29" max="29" width="4.7109375" style="2" customWidth="1"/>
    <col min="30" max="30" width="0.85546875" style="2" customWidth="1"/>
    <col min="31" max="31" width="2.7109375" style="1" customWidth="1"/>
    <col min="32" max="32" width="0.85546875" style="1" customWidth="1"/>
    <col min="33" max="33" width="10.7109375" style="2" customWidth="1"/>
    <col min="34" max="36" width="6.28515625" style="2" customWidth="1"/>
    <col min="37" max="37" width="6.85546875" style="2" customWidth="1"/>
    <col min="38" max="38" width="0.85546875" style="2" customWidth="1"/>
    <col min="39" max="39" width="2.7109375" style="17" customWidth="1"/>
    <col min="40" max="40" width="7.7109375" style="2" customWidth="1"/>
    <col min="41" max="41" width="2.7109375" style="2" customWidth="1"/>
    <col min="42" max="43" width="9.140625" style="2"/>
    <col min="44" max="44" width="9.42578125" style="2" bestFit="1" customWidth="1"/>
    <col min="45" max="16384" width="9.140625" style="2"/>
  </cols>
  <sheetData>
    <row r="1" spans="1:47" ht="12" customHeight="1">
      <c r="A1" s="52"/>
      <c r="B1" s="58"/>
      <c r="C1" s="74"/>
      <c r="D1" s="368"/>
      <c r="E1" s="75"/>
      <c r="F1" s="49"/>
      <c r="G1" s="213"/>
      <c r="H1" s="50"/>
      <c r="I1" s="51"/>
      <c r="J1" s="58"/>
      <c r="K1" s="67"/>
      <c r="L1" s="58"/>
      <c r="M1" s="74"/>
      <c r="N1" s="74"/>
      <c r="O1" s="238"/>
      <c r="P1" s="49"/>
      <c r="Q1" s="213"/>
      <c r="R1" s="50"/>
      <c r="S1" s="51"/>
      <c r="T1" s="58"/>
      <c r="U1" s="71"/>
      <c r="V1" s="58"/>
      <c r="W1" s="74"/>
      <c r="X1" s="74"/>
      <c r="Y1" s="75"/>
      <c r="Z1" s="49"/>
      <c r="AA1" s="213"/>
      <c r="AB1" s="50"/>
      <c r="AC1" s="51"/>
      <c r="AD1" s="58"/>
      <c r="AE1" s="58"/>
      <c r="AF1" s="58"/>
      <c r="AG1" s="59"/>
      <c r="AH1" s="60"/>
      <c r="AI1" s="61"/>
      <c r="AJ1" s="55"/>
      <c r="AK1" s="55"/>
      <c r="AL1" s="55"/>
      <c r="AM1" s="55"/>
      <c r="AN1" s="20"/>
      <c r="AO1" s="17"/>
      <c r="AP1" s="17"/>
      <c r="AQ1" s="17"/>
      <c r="AR1" s="17"/>
      <c r="AS1" s="17"/>
      <c r="AT1" s="17"/>
      <c r="AU1" s="17"/>
    </row>
    <row r="2" spans="1:47" ht="18" customHeight="1">
      <c r="A2" s="52"/>
      <c r="B2" s="151"/>
      <c r="C2" s="385">
        <v>0.29166666666666669</v>
      </c>
      <c r="D2" s="490" t="s">
        <v>775</v>
      </c>
      <c r="E2" s="490"/>
      <c r="F2" s="490"/>
      <c r="G2" s="490"/>
      <c r="H2" s="386"/>
      <c r="I2" s="386"/>
      <c r="J2" s="387"/>
      <c r="K2" s="388"/>
      <c r="L2" s="387"/>
      <c r="M2" s="385">
        <v>0.39583333333333331</v>
      </c>
      <c r="N2" s="490" t="s">
        <v>776</v>
      </c>
      <c r="O2" s="490"/>
      <c r="P2" s="490"/>
      <c r="Q2" s="490"/>
      <c r="R2" s="386"/>
      <c r="S2" s="386"/>
      <c r="T2" s="387"/>
      <c r="U2" s="389"/>
      <c r="V2" s="387"/>
      <c r="W2" s="385">
        <v>0.5</v>
      </c>
      <c r="X2" s="490" t="s">
        <v>777</v>
      </c>
      <c r="Y2" s="490"/>
      <c r="Z2" s="490"/>
      <c r="AA2" s="490"/>
      <c r="AB2" s="386"/>
      <c r="AC2" s="386"/>
      <c r="AD2" s="151"/>
      <c r="AE2" s="58"/>
      <c r="AF2" s="151"/>
      <c r="AG2" s="363" t="s">
        <v>113</v>
      </c>
      <c r="AH2" s="157" t="s">
        <v>112</v>
      </c>
      <c r="AI2" s="157" t="s">
        <v>2</v>
      </c>
      <c r="AJ2" s="157" t="s">
        <v>1</v>
      </c>
      <c r="AK2" s="152" t="s">
        <v>119</v>
      </c>
      <c r="AL2" s="151"/>
      <c r="AM2" s="52"/>
      <c r="AN2" s="17"/>
      <c r="AO2" s="3"/>
      <c r="AP2" s="187"/>
      <c r="AQ2" s="79"/>
      <c r="AR2" s="80"/>
      <c r="AS2" s="188"/>
      <c r="AT2" s="22"/>
      <c r="AU2" s="17"/>
    </row>
    <row r="3" spans="1:47" ht="12" customHeight="1">
      <c r="A3" s="52"/>
      <c r="B3" s="165"/>
      <c r="C3" s="329" t="s">
        <v>71</v>
      </c>
      <c r="D3" s="328" t="s">
        <v>125</v>
      </c>
      <c r="E3" s="392" t="s">
        <v>126</v>
      </c>
      <c r="F3" s="153" t="s">
        <v>93</v>
      </c>
      <c r="G3" s="209" t="s">
        <v>94</v>
      </c>
      <c r="H3" s="154" t="s">
        <v>0</v>
      </c>
      <c r="I3" s="155" t="s">
        <v>27</v>
      </c>
      <c r="J3" s="165"/>
      <c r="K3" s="71"/>
      <c r="L3" s="165"/>
      <c r="M3" s="329" t="s">
        <v>71</v>
      </c>
      <c r="N3" s="328" t="s">
        <v>125</v>
      </c>
      <c r="O3" s="392" t="s">
        <v>126</v>
      </c>
      <c r="P3" s="153" t="s">
        <v>93</v>
      </c>
      <c r="Q3" s="209" t="s">
        <v>94</v>
      </c>
      <c r="R3" s="154" t="s">
        <v>0</v>
      </c>
      <c r="S3" s="155" t="s">
        <v>27</v>
      </c>
      <c r="T3" s="165"/>
      <c r="U3" s="56"/>
      <c r="V3" s="165"/>
      <c r="W3" s="329" t="s">
        <v>71</v>
      </c>
      <c r="X3" s="328" t="s">
        <v>125</v>
      </c>
      <c r="Y3" s="392" t="s">
        <v>126</v>
      </c>
      <c r="Z3" s="153" t="s">
        <v>93</v>
      </c>
      <c r="AA3" s="209" t="s">
        <v>94</v>
      </c>
      <c r="AB3" s="154" t="s">
        <v>0</v>
      </c>
      <c r="AC3" s="155" t="s">
        <v>27</v>
      </c>
      <c r="AD3" s="165"/>
      <c r="AE3" s="57"/>
      <c r="AF3" s="151"/>
      <c r="AG3" s="181" t="s">
        <v>91</v>
      </c>
      <c r="AH3" s="206">
        <f>F11+P11+Z11+Z24+P24+F24+F37+P37+Z37</f>
        <v>0</v>
      </c>
      <c r="AI3" s="178">
        <f>AJ3*100/(AJ3+AJ4+AJ5+AJ6)</f>
        <v>0</v>
      </c>
      <c r="AJ3" s="206">
        <f>F12+P12+Z12+Z25+P25+F25+F38+P38+Z38</f>
        <v>0</v>
      </c>
      <c r="AK3" s="234">
        <f>IF(TMB!$D$17="L",AH3/TMB!$C$12,IF(TMB!$D$17="T",AH3/TMB!$C$3,"L/T?"))</f>
        <v>0</v>
      </c>
      <c r="AL3" s="151"/>
      <c r="AM3" s="52"/>
      <c r="AN3" s="17"/>
      <c r="AO3" s="88"/>
      <c r="AP3" s="189"/>
      <c r="AQ3" s="190"/>
      <c r="AR3" s="191"/>
      <c r="AS3" s="192"/>
      <c r="AT3" s="38"/>
      <c r="AU3" s="17"/>
    </row>
    <row r="4" spans="1:47" ht="12" customHeight="1">
      <c r="A4" s="58"/>
      <c r="B4" s="151"/>
      <c r="C4" s="358" t="s">
        <v>48</v>
      </c>
      <c r="D4" s="393">
        <v>15</v>
      </c>
      <c r="E4" s="99" t="str">
        <f t="shared" ref="E4:E10" si="0">IF(C4="","",VLOOKUP(C4,Nutr,2,0))</f>
        <v>g</v>
      </c>
      <c r="F4" s="333">
        <f t="shared" ref="F4:F10" si="1">IF(C4="","",VLOOKUP(C4,Nutr,3,0)*D4)</f>
        <v>0</v>
      </c>
      <c r="G4" s="263">
        <f t="shared" ref="G4:G10" si="2">IF(C4="","",VLOOKUP(C4,Nutr,4,0)*D4)</f>
        <v>2.0881539130434783</v>
      </c>
      <c r="H4" s="334">
        <f t="shared" ref="H4:H10" si="3">IF(C4="","",VLOOKUP(C4,Nutr,5,0)*D4)</f>
        <v>9.9953460869565234</v>
      </c>
      <c r="I4" s="335">
        <f t="shared" ref="I4:I10" si="4">IF(C4="","",VLOOKUP(C4,Nutr,6,0)*D4)</f>
        <v>1.2745</v>
      </c>
      <c r="J4" s="151"/>
      <c r="K4" s="52"/>
      <c r="L4" s="151"/>
      <c r="M4" s="358"/>
      <c r="N4" s="393">
        <v>100</v>
      </c>
      <c r="O4" s="99" t="str">
        <f t="shared" ref="O4:O10" si="5">IF(M4="","",VLOOKUP(M4,Nutr,2,0))</f>
        <v/>
      </c>
      <c r="P4" s="333" t="str">
        <f t="shared" ref="P4:P10" si="6">IF(M4="","",VLOOKUP(M4,Nutr,3,0)*N4)</f>
        <v/>
      </c>
      <c r="Q4" s="263" t="str">
        <f t="shared" ref="Q4:Q10" si="7">IF(M4="","",VLOOKUP(M4,Nutr,4,0)*N4)</f>
        <v/>
      </c>
      <c r="R4" s="334" t="str">
        <f t="shared" ref="R4:R10" si="8">IF(M4="","",VLOOKUP(M4,Nutr,5,0)*N4)</f>
        <v/>
      </c>
      <c r="S4" s="335" t="str">
        <f t="shared" ref="S4:S10" si="9">IF(M4="","",VLOOKUP(M4,Nutr,6,0)*N4)</f>
        <v/>
      </c>
      <c r="T4" s="151"/>
      <c r="U4" s="55"/>
      <c r="V4" s="151"/>
      <c r="W4" s="358"/>
      <c r="X4" s="393">
        <v>100</v>
      </c>
      <c r="Y4" s="99" t="str">
        <f t="shared" ref="Y4:Y10" si="10">IF(W4="","",VLOOKUP(W4,Nutr,2,0))</f>
        <v/>
      </c>
      <c r="Z4" s="333" t="str">
        <f t="shared" ref="Z4:Z10" si="11">IF(W4="","",VLOOKUP(W4,Nutr,3,0)*X4)</f>
        <v/>
      </c>
      <c r="AA4" s="263" t="str">
        <f t="shared" ref="AA4:AA10" si="12">IF(W4="","",VLOOKUP(W4,Nutr,4,0)*X4)</f>
        <v/>
      </c>
      <c r="AB4" s="334" t="str">
        <f t="shared" ref="AB4:AB10" si="13">IF(W4="","",VLOOKUP(W4,Nutr,5,0)*X4)</f>
        <v/>
      </c>
      <c r="AC4" s="335" t="str">
        <f t="shared" ref="AC4:AC10" si="14">IF(W4="","",VLOOKUP(W4,Nutr,6,0)*X4)</f>
        <v/>
      </c>
      <c r="AD4" s="151"/>
      <c r="AE4" s="57"/>
      <c r="AF4" s="151"/>
      <c r="AG4" s="225" t="s">
        <v>92</v>
      </c>
      <c r="AH4" s="227">
        <f>G11+Q11+AA11+AA24+Q24+G24+G37+Q37+AA37</f>
        <v>21.908153913043478</v>
      </c>
      <c r="AI4" s="226">
        <f>AJ4*100/(AJ3+AJ4+AJ5+AJ6)</f>
        <v>26.946097314902598</v>
      </c>
      <c r="AJ4" s="227">
        <f>G12+Q12+AA12+AA25+Q25+G25+G38+Q38+AA38</f>
        <v>87.632615652173911</v>
      </c>
      <c r="AK4" s="396">
        <f>IF(TMB!$D$17="L",AH4/TMB!$C$12,IF(TMB!$D$17="T",AH4/TMB!$C$3,"L/T?"))</f>
        <v>0.33083892952345934</v>
      </c>
      <c r="AL4" s="151"/>
      <c r="AM4" s="58"/>
      <c r="AN4" s="36"/>
      <c r="AO4" s="129"/>
      <c r="AP4" s="29"/>
      <c r="AQ4" s="193"/>
      <c r="AR4" s="194"/>
      <c r="AS4" s="38"/>
      <c r="AT4" s="38"/>
      <c r="AU4" s="17"/>
    </row>
    <row r="5" spans="1:47" ht="12" customHeight="1">
      <c r="A5" s="58"/>
      <c r="B5" s="151"/>
      <c r="C5" s="358" t="s">
        <v>772</v>
      </c>
      <c r="D5" s="393">
        <v>1</v>
      </c>
      <c r="E5" s="99" t="str">
        <f t="shared" si="0"/>
        <v>scoop</v>
      </c>
      <c r="F5" s="333">
        <f t="shared" si="1"/>
        <v>0</v>
      </c>
      <c r="G5" s="263">
        <f t="shared" si="2"/>
        <v>18.75</v>
      </c>
      <c r="H5" s="334">
        <f t="shared" si="3"/>
        <v>0.01</v>
      </c>
      <c r="I5" s="335">
        <f t="shared" si="4"/>
        <v>0.6</v>
      </c>
      <c r="J5" s="151"/>
      <c r="K5" s="52"/>
      <c r="L5" s="151"/>
      <c r="M5" s="358"/>
      <c r="N5" s="393">
        <v>100</v>
      </c>
      <c r="O5" s="99" t="str">
        <f t="shared" si="5"/>
        <v/>
      </c>
      <c r="P5" s="333" t="str">
        <f t="shared" si="6"/>
        <v/>
      </c>
      <c r="Q5" s="263" t="str">
        <f t="shared" si="7"/>
        <v/>
      </c>
      <c r="R5" s="334" t="str">
        <f t="shared" si="8"/>
        <v/>
      </c>
      <c r="S5" s="335" t="str">
        <f t="shared" si="9"/>
        <v/>
      </c>
      <c r="T5" s="151"/>
      <c r="U5" s="55"/>
      <c r="V5" s="151"/>
      <c r="W5" s="358"/>
      <c r="X5" s="393">
        <v>100</v>
      </c>
      <c r="Y5" s="99" t="str">
        <f t="shared" si="10"/>
        <v/>
      </c>
      <c r="Z5" s="333" t="str">
        <f t="shared" si="11"/>
        <v/>
      </c>
      <c r="AA5" s="263" t="str">
        <f t="shared" si="12"/>
        <v/>
      </c>
      <c r="AB5" s="334" t="str">
        <f t="shared" si="13"/>
        <v/>
      </c>
      <c r="AC5" s="335" t="str">
        <f t="shared" si="14"/>
        <v/>
      </c>
      <c r="AD5" s="151"/>
      <c r="AE5" s="57"/>
      <c r="AF5" s="151"/>
      <c r="AG5" s="182" t="s">
        <v>20</v>
      </c>
      <c r="AH5" s="207">
        <f>H11+R11+AB11+H24+R24+AB24+H37+R37+AB37</f>
        <v>32.205346086956524</v>
      </c>
      <c r="AI5" s="179">
        <f>AJ5*100/(AJ3+AJ4+AJ5+AJ6)</f>
        <v>39.611205634381641</v>
      </c>
      <c r="AJ5" s="207">
        <f>H12+R12+AB12+AB25+R25+H25+H38+R38+AB38</f>
        <v>128.8213843478261</v>
      </c>
      <c r="AK5" s="397">
        <f>IF(TMB!$D$17="L",AH5/TMB!$C$12,IF(TMB!$D$17="T",AH5/TMB!$C$3,"L/T?"))</f>
        <v>0.48633866032854917</v>
      </c>
      <c r="AL5" s="151"/>
      <c r="AM5" s="55"/>
      <c r="AN5" s="17"/>
      <c r="AO5" s="195"/>
      <c r="AP5" s="196"/>
      <c r="AQ5" s="197"/>
      <c r="AR5" s="197"/>
      <c r="AS5" s="197"/>
      <c r="AT5" s="38"/>
      <c r="AU5" s="17"/>
    </row>
    <row r="6" spans="1:47" ht="12" customHeight="1">
      <c r="A6" s="58"/>
      <c r="B6" s="151"/>
      <c r="C6" s="358" t="s">
        <v>783</v>
      </c>
      <c r="D6" s="393">
        <v>1</v>
      </c>
      <c r="E6" s="99" t="str">
        <f t="shared" si="0"/>
        <v>colher</v>
      </c>
      <c r="F6" s="333">
        <f t="shared" si="1"/>
        <v>0</v>
      </c>
      <c r="G6" s="263">
        <f t="shared" si="2"/>
        <v>0</v>
      </c>
      <c r="H6" s="334">
        <f t="shared" si="3"/>
        <v>0</v>
      </c>
      <c r="I6" s="335">
        <f t="shared" si="4"/>
        <v>9.9</v>
      </c>
      <c r="J6" s="151"/>
      <c r="K6" s="52"/>
      <c r="L6" s="151"/>
      <c r="M6" s="358"/>
      <c r="N6" s="393"/>
      <c r="O6" s="99" t="str">
        <f t="shared" si="5"/>
        <v/>
      </c>
      <c r="P6" s="333" t="str">
        <f t="shared" si="6"/>
        <v/>
      </c>
      <c r="Q6" s="263" t="str">
        <f t="shared" si="7"/>
        <v/>
      </c>
      <c r="R6" s="334" t="str">
        <f t="shared" si="8"/>
        <v/>
      </c>
      <c r="S6" s="335" t="str">
        <f t="shared" si="9"/>
        <v/>
      </c>
      <c r="T6" s="151"/>
      <c r="U6" s="55"/>
      <c r="V6" s="151"/>
      <c r="W6" s="358"/>
      <c r="X6" s="393"/>
      <c r="Y6" s="99" t="str">
        <f t="shared" si="10"/>
        <v/>
      </c>
      <c r="Z6" s="333" t="str">
        <f t="shared" si="11"/>
        <v/>
      </c>
      <c r="AA6" s="263" t="str">
        <f t="shared" si="12"/>
        <v/>
      </c>
      <c r="AB6" s="334" t="str">
        <f t="shared" si="13"/>
        <v/>
      </c>
      <c r="AC6" s="335" t="str">
        <f t="shared" si="14"/>
        <v/>
      </c>
      <c r="AD6" s="151"/>
      <c r="AE6" s="57"/>
      <c r="AF6" s="151"/>
      <c r="AG6" s="183" t="s">
        <v>27</v>
      </c>
      <c r="AH6" s="208">
        <f>I11+S11+AC11+AC24+S24+I24+I37+S37+AC37</f>
        <v>12.0845</v>
      </c>
      <c r="AI6" s="180">
        <f>AJ6*100/(AJ3+AJ4+AJ5+AJ6)</f>
        <v>33.442697050715758</v>
      </c>
      <c r="AJ6" s="208">
        <f>I12+S12+AC12+AC25+S25+I25+I38+S38+AC38</f>
        <v>108.76050000000001</v>
      </c>
      <c r="AK6" s="398">
        <f>IF(TMB!$D$17="L",AH6/TMB!$C$12,IF(TMB!$D$17="T",AH6/TMB!$C$3,"L/T?"))</f>
        <v>0.1824901842343703</v>
      </c>
      <c r="AL6" s="151"/>
      <c r="AM6" s="55"/>
      <c r="AN6" s="17"/>
      <c r="AO6" s="31"/>
      <c r="AP6" s="79"/>
      <c r="AQ6" s="198"/>
      <c r="AR6" s="78"/>
      <c r="AS6" s="80"/>
      <c r="AT6" s="22"/>
      <c r="AU6" s="17"/>
    </row>
    <row r="7" spans="1:47" ht="12" customHeight="1">
      <c r="A7" s="58"/>
      <c r="B7" s="151"/>
      <c r="C7" s="358" t="s">
        <v>768</v>
      </c>
      <c r="D7" s="393">
        <v>1</v>
      </c>
      <c r="E7" s="99" t="str">
        <f t="shared" si="0"/>
        <v>1 unid</v>
      </c>
      <c r="F7" s="333">
        <f t="shared" si="1"/>
        <v>0</v>
      </c>
      <c r="G7" s="263">
        <f t="shared" si="2"/>
        <v>1.07</v>
      </c>
      <c r="H7" s="334">
        <f t="shared" si="3"/>
        <v>22.2</v>
      </c>
      <c r="I7" s="335">
        <f t="shared" si="4"/>
        <v>0.31</v>
      </c>
      <c r="J7" s="151"/>
      <c r="K7" s="52"/>
      <c r="L7" s="151"/>
      <c r="M7" s="358"/>
      <c r="N7" s="393"/>
      <c r="O7" s="99" t="str">
        <f t="shared" si="5"/>
        <v/>
      </c>
      <c r="P7" s="333" t="str">
        <f t="shared" si="6"/>
        <v/>
      </c>
      <c r="Q7" s="263" t="str">
        <f t="shared" si="7"/>
        <v/>
      </c>
      <c r="R7" s="334" t="str">
        <f t="shared" si="8"/>
        <v/>
      </c>
      <c r="S7" s="335" t="str">
        <f t="shared" si="9"/>
        <v/>
      </c>
      <c r="T7" s="151"/>
      <c r="U7" s="55"/>
      <c r="V7" s="151"/>
      <c r="W7" s="358"/>
      <c r="X7" s="393"/>
      <c r="Y7" s="99" t="str">
        <f t="shared" si="10"/>
        <v/>
      </c>
      <c r="Z7" s="333" t="str">
        <f t="shared" si="11"/>
        <v/>
      </c>
      <c r="AA7" s="263" t="str">
        <f t="shared" si="12"/>
        <v/>
      </c>
      <c r="AB7" s="334" t="str">
        <f t="shared" si="13"/>
        <v/>
      </c>
      <c r="AC7" s="335" t="str">
        <f t="shared" si="14"/>
        <v/>
      </c>
      <c r="AD7" s="151"/>
      <c r="AE7" s="57"/>
      <c r="AF7" s="151"/>
      <c r="AG7" s="157"/>
      <c r="AH7" s="166"/>
      <c r="AI7" s="229" t="s">
        <v>23</v>
      </c>
      <c r="AJ7" s="228">
        <f>AJ3+AJ4+AJ5+AJ6</f>
        <v>325.21450000000004</v>
      </c>
      <c r="AK7" s="184" t="s">
        <v>5</v>
      </c>
      <c r="AL7" s="151"/>
      <c r="AM7" s="55"/>
      <c r="AN7" s="17"/>
      <c r="AO7" s="129"/>
      <c r="AP7" s="199"/>
      <c r="AQ7" s="196"/>
      <c r="AR7" s="200"/>
      <c r="AS7" s="200"/>
      <c r="AT7" s="22"/>
      <c r="AU7" s="17"/>
    </row>
    <row r="8" spans="1:47" ht="12" customHeight="1">
      <c r="A8" s="58"/>
      <c r="B8" s="151"/>
      <c r="C8" s="358"/>
      <c r="D8" s="393"/>
      <c r="E8" s="99" t="str">
        <f t="shared" si="0"/>
        <v/>
      </c>
      <c r="F8" s="333" t="str">
        <f t="shared" si="1"/>
        <v/>
      </c>
      <c r="G8" s="263" t="str">
        <f t="shared" si="2"/>
        <v/>
      </c>
      <c r="H8" s="334" t="str">
        <f t="shared" si="3"/>
        <v/>
      </c>
      <c r="I8" s="335" t="str">
        <f t="shared" si="4"/>
        <v/>
      </c>
      <c r="J8" s="151"/>
      <c r="K8" s="52"/>
      <c r="L8" s="151"/>
      <c r="M8" s="358"/>
      <c r="N8" s="393"/>
      <c r="O8" s="99" t="str">
        <f t="shared" si="5"/>
        <v/>
      </c>
      <c r="P8" s="333" t="str">
        <f t="shared" si="6"/>
        <v/>
      </c>
      <c r="Q8" s="263" t="str">
        <f t="shared" si="7"/>
        <v/>
      </c>
      <c r="R8" s="334" t="str">
        <f t="shared" si="8"/>
        <v/>
      </c>
      <c r="S8" s="335" t="str">
        <f t="shared" si="9"/>
        <v/>
      </c>
      <c r="T8" s="151"/>
      <c r="U8" s="55"/>
      <c r="V8" s="151"/>
      <c r="W8" s="358"/>
      <c r="X8" s="393"/>
      <c r="Y8" s="99" t="str">
        <f t="shared" si="10"/>
        <v/>
      </c>
      <c r="Z8" s="333" t="str">
        <f t="shared" si="11"/>
        <v/>
      </c>
      <c r="AA8" s="263" t="str">
        <f t="shared" si="12"/>
        <v/>
      </c>
      <c r="AB8" s="334" t="str">
        <f t="shared" si="13"/>
        <v/>
      </c>
      <c r="AC8" s="335" t="str">
        <f t="shared" si="14"/>
        <v/>
      </c>
      <c r="AD8" s="151"/>
      <c r="AE8" s="57"/>
      <c r="AF8" s="162"/>
      <c r="AG8" s="492" t="s">
        <v>726</v>
      </c>
      <c r="AH8" s="492"/>
      <c r="AI8" s="492"/>
      <c r="AJ8" s="230">
        <f>AJ7-TMB!K13</f>
        <v>-2843.4050200000006</v>
      </c>
      <c r="AK8" s="231" t="s">
        <v>5</v>
      </c>
      <c r="AL8" s="151"/>
      <c r="AM8" s="55"/>
      <c r="AN8" s="17"/>
      <c r="AO8" s="35"/>
      <c r="AP8" s="199"/>
      <c r="AQ8" s="196"/>
      <c r="AR8" s="189"/>
      <c r="AS8" s="191"/>
      <c r="AT8" s="22"/>
      <c r="AU8" s="17"/>
    </row>
    <row r="9" spans="1:47" ht="12" customHeight="1">
      <c r="A9" s="58"/>
      <c r="B9" s="151"/>
      <c r="C9" s="358"/>
      <c r="D9" s="393"/>
      <c r="E9" s="99" t="str">
        <f t="shared" si="0"/>
        <v/>
      </c>
      <c r="F9" s="333" t="str">
        <f t="shared" si="1"/>
        <v/>
      </c>
      <c r="G9" s="263" t="str">
        <f t="shared" si="2"/>
        <v/>
      </c>
      <c r="H9" s="334" t="str">
        <f t="shared" si="3"/>
        <v/>
      </c>
      <c r="I9" s="335" t="str">
        <f t="shared" si="4"/>
        <v/>
      </c>
      <c r="J9" s="151"/>
      <c r="K9" s="52"/>
      <c r="L9" s="151"/>
      <c r="M9" s="358"/>
      <c r="N9" s="393"/>
      <c r="O9" s="99" t="str">
        <f t="shared" si="5"/>
        <v/>
      </c>
      <c r="P9" s="333" t="str">
        <f t="shared" si="6"/>
        <v/>
      </c>
      <c r="Q9" s="263" t="str">
        <f t="shared" si="7"/>
        <v/>
      </c>
      <c r="R9" s="334" t="str">
        <f t="shared" si="8"/>
        <v/>
      </c>
      <c r="S9" s="335" t="str">
        <f t="shared" si="9"/>
        <v/>
      </c>
      <c r="T9" s="151"/>
      <c r="U9" s="55"/>
      <c r="V9" s="151"/>
      <c r="W9" s="358"/>
      <c r="X9" s="393"/>
      <c r="Y9" s="99" t="str">
        <f t="shared" si="10"/>
        <v/>
      </c>
      <c r="Z9" s="333" t="str">
        <f t="shared" si="11"/>
        <v/>
      </c>
      <c r="AA9" s="263" t="str">
        <f t="shared" si="12"/>
        <v/>
      </c>
      <c r="AB9" s="334" t="str">
        <f t="shared" si="13"/>
        <v/>
      </c>
      <c r="AC9" s="335" t="str">
        <f t="shared" si="14"/>
        <v/>
      </c>
      <c r="AD9" s="151"/>
      <c r="AE9" s="57"/>
      <c r="AF9" s="60"/>
      <c r="AG9" s="60"/>
      <c r="AH9" s="185"/>
      <c r="AI9" s="69"/>
      <c r="AJ9" s="70"/>
      <c r="AK9" s="70"/>
      <c r="AL9" s="70"/>
      <c r="AM9" s="55"/>
      <c r="AN9" s="17"/>
      <c r="AO9" s="35"/>
      <c r="AP9" s="199"/>
      <c r="AQ9" s="80"/>
      <c r="AR9" s="80"/>
      <c r="AS9" s="25"/>
      <c r="AT9" s="22"/>
      <c r="AU9" s="17"/>
    </row>
    <row r="10" spans="1:47" ht="12" customHeight="1">
      <c r="A10" s="58"/>
      <c r="B10" s="151"/>
      <c r="C10" s="99"/>
      <c r="D10" s="393"/>
      <c r="E10" s="99" t="str">
        <f t="shared" si="0"/>
        <v/>
      </c>
      <c r="F10" s="333" t="str">
        <f t="shared" si="1"/>
        <v/>
      </c>
      <c r="G10" s="263" t="str">
        <f t="shared" si="2"/>
        <v/>
      </c>
      <c r="H10" s="334" t="str">
        <f t="shared" si="3"/>
        <v/>
      </c>
      <c r="I10" s="335" t="str">
        <f t="shared" si="4"/>
        <v/>
      </c>
      <c r="J10" s="151"/>
      <c r="K10" s="52"/>
      <c r="L10" s="151"/>
      <c r="M10" s="99"/>
      <c r="N10" s="393"/>
      <c r="O10" s="99" t="str">
        <f t="shared" si="5"/>
        <v/>
      </c>
      <c r="P10" s="333" t="str">
        <f t="shared" si="6"/>
        <v/>
      </c>
      <c r="Q10" s="263" t="str">
        <f t="shared" si="7"/>
        <v/>
      </c>
      <c r="R10" s="334" t="str">
        <f t="shared" si="8"/>
        <v/>
      </c>
      <c r="S10" s="335" t="str">
        <f t="shared" si="9"/>
        <v/>
      </c>
      <c r="T10" s="151"/>
      <c r="U10" s="55"/>
      <c r="V10" s="151"/>
      <c r="W10" s="99"/>
      <c r="X10" s="393"/>
      <c r="Y10" s="99" t="str">
        <f t="shared" si="10"/>
        <v/>
      </c>
      <c r="Z10" s="333" t="str">
        <f t="shared" si="11"/>
        <v/>
      </c>
      <c r="AA10" s="263" t="str">
        <f t="shared" si="12"/>
        <v/>
      </c>
      <c r="AB10" s="334" t="str">
        <f t="shared" si="13"/>
        <v/>
      </c>
      <c r="AC10" s="335" t="str">
        <f t="shared" si="14"/>
        <v/>
      </c>
      <c r="AD10" s="151"/>
      <c r="AE10" s="57"/>
      <c r="AF10" s="162"/>
      <c r="AG10" s="491" t="s">
        <v>123</v>
      </c>
      <c r="AH10" s="491"/>
      <c r="AI10" s="267"/>
      <c r="AJ10" s="268" t="s">
        <v>120</v>
      </c>
      <c r="AK10" s="268" t="s">
        <v>121</v>
      </c>
      <c r="AL10" s="151"/>
      <c r="AM10" s="55"/>
      <c r="AN10" s="36"/>
      <c r="AO10" s="35"/>
      <c r="AP10" s="24"/>
      <c r="AQ10" s="23"/>
      <c r="AR10" s="35"/>
      <c r="AS10" s="80"/>
      <c r="AT10" s="80"/>
      <c r="AU10" s="17"/>
    </row>
    <row r="11" spans="1:47" ht="12" customHeight="1">
      <c r="A11" s="58"/>
      <c r="B11" s="151"/>
      <c r="C11" s="156" t="s">
        <v>5</v>
      </c>
      <c r="D11" s="369"/>
      <c r="E11" s="283" t="s">
        <v>3</v>
      </c>
      <c r="F11" s="336">
        <f>SUM(F4:F10)</f>
        <v>0</v>
      </c>
      <c r="G11" s="211">
        <f>SUM(G4:G10)</f>
        <v>21.908153913043478</v>
      </c>
      <c r="H11" s="337">
        <f>SUM(H4:H10)</f>
        <v>32.205346086956524</v>
      </c>
      <c r="I11" s="338">
        <f>SUM(I4:I10)</f>
        <v>12.0845</v>
      </c>
      <c r="J11" s="151"/>
      <c r="K11" s="71"/>
      <c r="L11" s="151"/>
      <c r="M11" s="156" t="s">
        <v>5</v>
      </c>
      <c r="N11" s="369"/>
      <c r="O11" s="283" t="s">
        <v>3</v>
      </c>
      <c r="P11" s="336">
        <f>SUM(P4:P10)</f>
        <v>0</v>
      </c>
      <c r="Q11" s="211">
        <f>SUM(Q4:Q10)</f>
        <v>0</v>
      </c>
      <c r="R11" s="337">
        <f>SUM(R4:R10)</f>
        <v>0</v>
      </c>
      <c r="S11" s="338">
        <f>SUM(S4:S10)</f>
        <v>0</v>
      </c>
      <c r="T11" s="151"/>
      <c r="U11" s="56"/>
      <c r="V11" s="151"/>
      <c r="W11" s="156" t="s">
        <v>5</v>
      </c>
      <c r="X11" s="369"/>
      <c r="Y11" s="283" t="s">
        <v>3</v>
      </c>
      <c r="Z11" s="336">
        <f>SUM(Z4:Z10)</f>
        <v>0</v>
      </c>
      <c r="AA11" s="211">
        <f>SUM(AA4:AA10)</f>
        <v>0</v>
      </c>
      <c r="AB11" s="337">
        <f>SUM(AB4:AB10)</f>
        <v>0</v>
      </c>
      <c r="AC11" s="338">
        <f>SUM(AC4:AC10)</f>
        <v>0</v>
      </c>
      <c r="AD11" s="151"/>
      <c r="AE11" s="57"/>
      <c r="AF11" s="162"/>
      <c r="AG11" s="261" t="s">
        <v>95</v>
      </c>
      <c r="AH11" s="317">
        <v>2.2046199999999998</v>
      </c>
      <c r="AI11" s="262" t="s">
        <v>119</v>
      </c>
      <c r="AJ11" s="263">
        <f>IF(TMB!$D$17="L",AH11*TMB!$C$12,IF(TMB!$D$17="T",AH11*TMB!$C$3,"L/T?"))</f>
        <v>145.98993639999998</v>
      </c>
      <c r="AK11" s="266">
        <f>AH3-AJ11</f>
        <v>-145.98993639999998</v>
      </c>
      <c r="AL11" s="151"/>
      <c r="AM11" s="55"/>
      <c r="AN11" s="44"/>
      <c r="AO11" s="17"/>
      <c r="AP11" s="17"/>
      <c r="AQ11" s="17"/>
      <c r="AR11" s="17"/>
      <c r="AS11" s="17"/>
      <c r="AT11" s="17"/>
      <c r="AU11" s="17"/>
    </row>
    <row r="12" spans="1:47" ht="12" customHeight="1">
      <c r="A12" s="58"/>
      <c r="B12" s="151"/>
      <c r="C12" s="339">
        <f>SUM(F12:I12)</f>
        <v>325.21450000000004</v>
      </c>
      <c r="D12" s="369"/>
      <c r="E12" s="283" t="s">
        <v>4</v>
      </c>
      <c r="F12" s="336">
        <f>F11*4</f>
        <v>0</v>
      </c>
      <c r="G12" s="351">
        <f>G11*4</f>
        <v>87.632615652173911</v>
      </c>
      <c r="H12" s="337">
        <f>H11*4</f>
        <v>128.8213843478261</v>
      </c>
      <c r="I12" s="338">
        <f>I11*9</f>
        <v>108.76050000000001</v>
      </c>
      <c r="J12" s="151"/>
      <c r="K12" s="71"/>
      <c r="L12" s="151"/>
      <c r="M12" s="339">
        <f>SUM(P12:S12)</f>
        <v>0</v>
      </c>
      <c r="N12" s="369"/>
      <c r="O12" s="283" t="s">
        <v>4</v>
      </c>
      <c r="P12" s="336">
        <f>P11*4</f>
        <v>0</v>
      </c>
      <c r="Q12" s="351">
        <f>Q11*4</f>
        <v>0</v>
      </c>
      <c r="R12" s="337">
        <f>R11*4</f>
        <v>0</v>
      </c>
      <c r="S12" s="338">
        <f>S11*9</f>
        <v>0</v>
      </c>
      <c r="T12" s="151"/>
      <c r="U12" s="56"/>
      <c r="V12" s="151"/>
      <c r="W12" s="339">
        <f>SUM(Z12:AC12)</f>
        <v>0</v>
      </c>
      <c r="X12" s="369"/>
      <c r="Y12" s="283" t="s">
        <v>4</v>
      </c>
      <c r="Z12" s="336">
        <f>Z11*4</f>
        <v>0</v>
      </c>
      <c r="AA12" s="351">
        <f>AA11*4</f>
        <v>0</v>
      </c>
      <c r="AB12" s="337">
        <f>AB11*4</f>
        <v>0</v>
      </c>
      <c r="AC12" s="338">
        <f>AC11*9</f>
        <v>0</v>
      </c>
      <c r="AD12" s="151"/>
      <c r="AE12" s="57"/>
      <c r="AF12" s="162"/>
      <c r="AG12" s="260" t="s">
        <v>20</v>
      </c>
      <c r="AH12" s="318">
        <f>IF(TMB!B17="",(TMB!K13-((AJ11*4)+(AJ13*9)))/4/IF(TMB!D17="L",TMB!C12,TMB!C3),(TMB!C8-((AJ11*4)+(AJ13*9)))/4/IF(TMB!D17="L",TMB!C12,TMB!C3))</f>
        <v>6.686191827997586</v>
      </c>
      <c r="AI12" s="264" t="s">
        <v>119</v>
      </c>
      <c r="AJ12" s="265">
        <f>IF(TMB!$D$17="L",AH12*TMB!$C$12,IF(TMB!$D$17="T",AH12*TMB!$C$3,"L/T?"))</f>
        <v>442.75962285000014</v>
      </c>
      <c r="AK12" s="266">
        <f>AH5-AJ12</f>
        <v>-410.55427676304362</v>
      </c>
      <c r="AL12" s="162"/>
      <c r="AM12" s="55"/>
      <c r="AN12" s="44"/>
      <c r="AO12" s="17"/>
      <c r="AP12" s="17"/>
      <c r="AQ12" s="17"/>
      <c r="AR12" s="17"/>
      <c r="AS12" s="17"/>
      <c r="AT12" s="17"/>
      <c r="AU12" s="17"/>
    </row>
    <row r="13" spans="1:47" ht="11.25" customHeight="1" thickBot="1">
      <c r="A13" s="58"/>
      <c r="B13" s="151"/>
      <c r="C13" s="283"/>
      <c r="D13" s="370"/>
      <c r="E13" s="284"/>
      <c r="F13" s="160"/>
      <c r="G13" s="212"/>
      <c r="H13" s="161"/>
      <c r="I13" s="161"/>
      <c r="J13" s="151"/>
      <c r="K13" s="58"/>
      <c r="L13" s="151"/>
      <c r="M13" s="283"/>
      <c r="N13" s="283"/>
      <c r="O13" s="284"/>
      <c r="P13" s="160"/>
      <c r="Q13" s="212"/>
      <c r="R13" s="161"/>
      <c r="S13" s="161"/>
      <c r="T13" s="151"/>
      <c r="U13" s="55"/>
      <c r="V13" s="151"/>
      <c r="W13" s="287"/>
      <c r="X13" s="287"/>
      <c r="Y13" s="284"/>
      <c r="Z13" s="160"/>
      <c r="AA13" s="212"/>
      <c r="AB13" s="161"/>
      <c r="AC13" s="161"/>
      <c r="AD13" s="151"/>
      <c r="AE13" s="57"/>
      <c r="AF13" s="294"/>
      <c r="AG13" s="295" t="s">
        <v>27</v>
      </c>
      <c r="AH13" s="319">
        <v>0.88185000000000002</v>
      </c>
      <c r="AI13" s="296" t="s">
        <v>119</v>
      </c>
      <c r="AJ13" s="292">
        <f>IF(TMB!$D$17="L",AH13*TMB!$C$12,IF(TMB!$D$17="T",AH13*TMB!$C$3,"L/T?"))</f>
        <v>58.396107000000001</v>
      </c>
      <c r="AK13" s="293">
        <f>AH6-AJ13</f>
        <v>-46.311607000000002</v>
      </c>
      <c r="AL13" s="294"/>
      <c r="AM13" s="55"/>
      <c r="AN13" s="44"/>
      <c r="AO13" s="17"/>
      <c r="AP13" s="17"/>
      <c r="AQ13" s="17"/>
      <c r="AR13" s="17"/>
      <c r="AS13" s="17"/>
      <c r="AT13" s="17"/>
      <c r="AU13" s="17"/>
    </row>
    <row r="14" spans="1:47" ht="12" customHeight="1">
      <c r="A14" s="58"/>
      <c r="B14" s="58"/>
      <c r="C14" s="285"/>
      <c r="D14" s="371"/>
      <c r="E14" s="286"/>
      <c r="F14" s="49"/>
      <c r="G14" s="213"/>
      <c r="H14" s="50"/>
      <c r="I14" s="51"/>
      <c r="J14" s="58"/>
      <c r="K14" s="67"/>
      <c r="L14" s="58"/>
      <c r="M14" s="285"/>
      <c r="N14" s="285"/>
      <c r="O14" s="286"/>
      <c r="P14" s="49"/>
      <c r="Q14" s="213"/>
      <c r="R14" s="50"/>
      <c r="S14" s="51"/>
      <c r="T14" s="58"/>
      <c r="U14" s="71"/>
      <c r="V14" s="58"/>
      <c r="W14" s="285"/>
      <c r="X14" s="285"/>
      <c r="Y14" s="286"/>
      <c r="Z14" s="49"/>
      <c r="AA14" s="213"/>
      <c r="AB14" s="50"/>
      <c r="AC14" s="51"/>
      <c r="AD14" s="58"/>
      <c r="AE14" s="57"/>
      <c r="AF14" s="55"/>
      <c r="AG14" s="55"/>
      <c r="AH14" s="55"/>
      <c r="AI14" s="55"/>
      <c r="AJ14" s="55"/>
      <c r="AK14" s="55"/>
      <c r="AL14" s="55"/>
      <c r="AM14" s="55"/>
      <c r="AN14" s="44"/>
      <c r="AO14" s="17"/>
      <c r="AP14" s="17"/>
      <c r="AQ14" s="17"/>
      <c r="AR14" s="17"/>
      <c r="AS14" s="17"/>
      <c r="AT14" s="17"/>
      <c r="AU14" s="17"/>
    </row>
    <row r="15" spans="1:47" ht="12" customHeight="1">
      <c r="A15" s="58"/>
      <c r="B15" s="151"/>
      <c r="C15" s="385">
        <v>0.625</v>
      </c>
      <c r="D15" s="490" t="s">
        <v>778</v>
      </c>
      <c r="E15" s="490"/>
      <c r="F15" s="490"/>
      <c r="G15" s="490"/>
      <c r="H15" s="386"/>
      <c r="I15" s="386"/>
      <c r="J15" s="151"/>
      <c r="K15" s="67"/>
      <c r="L15" s="151"/>
      <c r="M15" s="385">
        <v>0.72916666666666663</v>
      </c>
      <c r="N15" s="490" t="s">
        <v>779</v>
      </c>
      <c r="O15" s="490"/>
      <c r="P15" s="490"/>
      <c r="Q15" s="490"/>
      <c r="R15" s="386"/>
      <c r="S15" s="386"/>
      <c r="T15" s="151"/>
      <c r="U15" s="71"/>
      <c r="V15" s="151"/>
      <c r="W15" s="385">
        <v>0.79166666666666663</v>
      </c>
      <c r="X15" s="490" t="s">
        <v>780</v>
      </c>
      <c r="Y15" s="490"/>
      <c r="Z15" s="490"/>
      <c r="AA15" s="490"/>
      <c r="AB15" s="386"/>
      <c r="AC15" s="386"/>
      <c r="AD15" s="151"/>
      <c r="AE15" s="57"/>
      <c r="AF15" s="162"/>
      <c r="AG15" s="257"/>
      <c r="AH15" s="268" t="s">
        <v>96</v>
      </c>
      <c r="AI15" s="154"/>
      <c r="AJ15" s="155"/>
      <c r="AK15" s="155"/>
      <c r="AL15" s="151"/>
      <c r="AM15" s="55"/>
      <c r="AN15" s="45"/>
      <c r="AO15" s="17"/>
      <c r="AP15" s="17"/>
      <c r="AQ15" s="17"/>
      <c r="AR15" s="17"/>
      <c r="AS15" s="17"/>
      <c r="AT15" s="17"/>
      <c r="AU15" s="17"/>
    </row>
    <row r="16" spans="1:47" ht="12" customHeight="1">
      <c r="A16" s="55"/>
      <c r="B16" s="165"/>
      <c r="C16" s="329" t="s">
        <v>71</v>
      </c>
      <c r="D16" s="328" t="s">
        <v>125</v>
      </c>
      <c r="E16" s="392" t="s">
        <v>126</v>
      </c>
      <c r="F16" s="153" t="s">
        <v>93</v>
      </c>
      <c r="G16" s="209" t="s">
        <v>94</v>
      </c>
      <c r="H16" s="154" t="s">
        <v>0</v>
      </c>
      <c r="I16" s="155" t="s">
        <v>27</v>
      </c>
      <c r="J16" s="165"/>
      <c r="K16" s="67"/>
      <c r="L16" s="165"/>
      <c r="M16" s="329" t="s">
        <v>71</v>
      </c>
      <c r="N16" s="328" t="s">
        <v>125</v>
      </c>
      <c r="O16" s="392" t="s">
        <v>126</v>
      </c>
      <c r="P16" s="153" t="s">
        <v>93</v>
      </c>
      <c r="Q16" s="209" t="s">
        <v>94</v>
      </c>
      <c r="R16" s="154" t="s">
        <v>0</v>
      </c>
      <c r="S16" s="155" t="s">
        <v>27</v>
      </c>
      <c r="T16" s="165"/>
      <c r="U16" s="71"/>
      <c r="V16" s="165"/>
      <c r="W16" s="329" t="s">
        <v>71</v>
      </c>
      <c r="X16" s="328" t="s">
        <v>125</v>
      </c>
      <c r="Y16" s="392" t="s">
        <v>126</v>
      </c>
      <c r="Z16" s="153" t="s">
        <v>93</v>
      </c>
      <c r="AA16" s="209" t="s">
        <v>94</v>
      </c>
      <c r="AB16" s="154" t="s">
        <v>0</v>
      </c>
      <c r="AC16" s="155" t="s">
        <v>27</v>
      </c>
      <c r="AD16" s="165"/>
      <c r="AE16" s="57"/>
      <c r="AF16" s="162"/>
      <c r="AG16" s="273" t="s">
        <v>97</v>
      </c>
      <c r="AH16" s="270" t="s">
        <v>98</v>
      </c>
      <c r="AI16" s="271" t="s">
        <v>99</v>
      </c>
      <c r="AJ16" s="272" t="s">
        <v>100</v>
      </c>
      <c r="AK16" s="266"/>
      <c r="AL16" s="151"/>
      <c r="AM16" s="55"/>
      <c r="AN16" s="22"/>
      <c r="AO16" s="17"/>
    </row>
    <row r="17" spans="1:44" ht="12" customHeight="1">
      <c r="A17" s="55"/>
      <c r="B17" s="151"/>
      <c r="C17" s="358"/>
      <c r="D17" s="393">
        <v>15</v>
      </c>
      <c r="E17" s="99" t="str">
        <f t="shared" ref="E17:E23" si="15">IF(C17="","",VLOOKUP(C17,Nutr,2,0))</f>
        <v/>
      </c>
      <c r="F17" s="333" t="str">
        <f t="shared" ref="F17:F23" si="16">IF(C17="","",VLOOKUP(C17,Nutr,3,0)*D17)</f>
        <v/>
      </c>
      <c r="G17" s="263" t="str">
        <f t="shared" ref="G17:G23" si="17">IF(C17="","",VLOOKUP(C17,Nutr,4,0)*D17)</f>
        <v/>
      </c>
      <c r="H17" s="334" t="str">
        <f t="shared" ref="H17:H23" si="18">IF(C17="","",VLOOKUP(C17,Nutr,5,0)*D17)</f>
        <v/>
      </c>
      <c r="I17" s="335" t="str">
        <f t="shared" ref="I17:I23" si="19">IF(C17="","",VLOOKUP(C17,Nutr,6,0)*D17)</f>
        <v/>
      </c>
      <c r="J17" s="151"/>
      <c r="K17" s="58"/>
      <c r="L17" s="151"/>
      <c r="M17" s="358"/>
      <c r="N17" s="393">
        <v>100</v>
      </c>
      <c r="O17" s="99" t="str">
        <f t="shared" ref="O17:O23" si="20">IF(M17="","",VLOOKUP(M17,Nutr,2,0))</f>
        <v/>
      </c>
      <c r="P17" s="333" t="str">
        <f t="shared" ref="P17:P23" si="21">IF(M17="","",VLOOKUP(M17,Nutr,3,0)*N17)</f>
        <v/>
      </c>
      <c r="Q17" s="263" t="str">
        <f t="shared" ref="Q17:Q23" si="22">IF(M17="","",VLOOKUP(M17,Nutr,4,0)*N17)</f>
        <v/>
      </c>
      <c r="R17" s="334" t="str">
        <f t="shared" ref="R17:R23" si="23">IF(M17="","",VLOOKUP(M17,Nutr,5,0)*N17)</f>
        <v/>
      </c>
      <c r="S17" s="335" t="str">
        <f t="shared" ref="S17:S23" si="24">IF(M17="","",VLOOKUP(M17,Nutr,6,0)*N17)</f>
        <v/>
      </c>
      <c r="T17" s="151"/>
      <c r="U17" s="52"/>
      <c r="V17" s="151"/>
      <c r="W17" s="358"/>
      <c r="X17" s="393">
        <v>1</v>
      </c>
      <c r="Y17" s="99" t="str">
        <f t="shared" ref="Y17:Y23" si="25">IF(W17="","",VLOOKUP(W17,Nutr,2,0))</f>
        <v/>
      </c>
      <c r="Z17" s="333" t="str">
        <f t="shared" ref="Z17:Z23" si="26">IF(W17="","",VLOOKUP(W17,Nutr,3,0)*X17)</f>
        <v/>
      </c>
      <c r="AA17" s="263" t="str">
        <f t="shared" ref="AA17:AA23" si="27">IF(W17="","",VLOOKUP(W17,Nutr,4,0)*X17)</f>
        <v/>
      </c>
      <c r="AB17" s="334" t="str">
        <f t="shared" ref="AB17:AB23" si="28">IF(W17="","",VLOOKUP(W17,Nutr,5,0)*X17)</f>
        <v/>
      </c>
      <c r="AC17" s="335" t="str">
        <f t="shared" ref="AC17:AC23" si="29">IF(W17="","",VLOOKUP(W17,Nutr,6,0)*X17)</f>
        <v/>
      </c>
      <c r="AD17" s="151"/>
      <c r="AE17" s="57"/>
      <c r="AF17" s="162"/>
      <c r="AG17" s="261" t="s">
        <v>95</v>
      </c>
      <c r="AH17" s="274">
        <f>AJ11</f>
        <v>145.98993639999998</v>
      </c>
      <c r="AI17" s="275">
        <v>3</v>
      </c>
      <c r="AJ17" s="280">
        <f>AH17/AI17</f>
        <v>48.663312133333328</v>
      </c>
      <c r="AK17" s="266"/>
      <c r="AL17" s="162"/>
      <c r="AM17" s="55"/>
      <c r="AN17" s="22"/>
      <c r="AO17" s="17"/>
    </row>
    <row r="18" spans="1:44" s="9" customFormat="1" ht="12" customHeight="1">
      <c r="A18" s="55"/>
      <c r="B18" s="151"/>
      <c r="C18" s="358"/>
      <c r="D18" s="393">
        <v>1</v>
      </c>
      <c r="E18" s="99" t="str">
        <f t="shared" si="15"/>
        <v/>
      </c>
      <c r="F18" s="333" t="str">
        <f t="shared" si="16"/>
        <v/>
      </c>
      <c r="G18" s="263" t="str">
        <f t="shared" si="17"/>
        <v/>
      </c>
      <c r="H18" s="334" t="str">
        <f t="shared" si="18"/>
        <v/>
      </c>
      <c r="I18" s="335" t="str">
        <f t="shared" si="19"/>
        <v/>
      </c>
      <c r="J18" s="151"/>
      <c r="K18" s="58"/>
      <c r="L18" s="151"/>
      <c r="M18" s="358"/>
      <c r="N18" s="393">
        <v>100</v>
      </c>
      <c r="O18" s="99" t="str">
        <f t="shared" si="20"/>
        <v/>
      </c>
      <c r="P18" s="333" t="str">
        <f t="shared" si="21"/>
        <v/>
      </c>
      <c r="Q18" s="263" t="str">
        <f t="shared" si="22"/>
        <v/>
      </c>
      <c r="R18" s="334" t="str">
        <f t="shared" si="23"/>
        <v/>
      </c>
      <c r="S18" s="335" t="str">
        <f t="shared" si="24"/>
        <v/>
      </c>
      <c r="T18" s="151"/>
      <c r="U18" s="52"/>
      <c r="V18" s="151"/>
      <c r="W18" s="358"/>
      <c r="X18" s="393"/>
      <c r="Y18" s="99" t="str">
        <f t="shared" si="25"/>
        <v/>
      </c>
      <c r="Z18" s="333" t="str">
        <f t="shared" si="26"/>
        <v/>
      </c>
      <c r="AA18" s="263" t="str">
        <f t="shared" si="27"/>
        <v/>
      </c>
      <c r="AB18" s="334" t="str">
        <f t="shared" si="28"/>
        <v/>
      </c>
      <c r="AC18" s="335" t="str">
        <f t="shared" si="29"/>
        <v/>
      </c>
      <c r="AD18" s="151"/>
      <c r="AE18" s="57"/>
      <c r="AF18" s="162"/>
      <c r="AG18" s="260" t="s">
        <v>20</v>
      </c>
      <c r="AH18" s="276">
        <f>AJ12</f>
        <v>442.75962285000014</v>
      </c>
      <c r="AI18" s="277">
        <v>3</v>
      </c>
      <c r="AJ18" s="281">
        <f>AH18/AI18</f>
        <v>147.58654095000006</v>
      </c>
      <c r="AK18" s="266"/>
      <c r="AL18" s="162"/>
      <c r="AM18" s="55"/>
      <c r="AN18" s="25"/>
      <c r="AO18" s="28"/>
    </row>
    <row r="19" spans="1:44" ht="12" customHeight="1">
      <c r="A19" s="55"/>
      <c r="B19" s="151"/>
      <c r="C19" s="358"/>
      <c r="D19" s="393">
        <v>3</v>
      </c>
      <c r="E19" s="99" t="str">
        <f t="shared" si="15"/>
        <v/>
      </c>
      <c r="F19" s="333" t="str">
        <f t="shared" si="16"/>
        <v/>
      </c>
      <c r="G19" s="263" t="str">
        <f t="shared" si="17"/>
        <v/>
      </c>
      <c r="H19" s="334" t="str">
        <f t="shared" si="18"/>
        <v/>
      </c>
      <c r="I19" s="335" t="str">
        <f t="shared" si="19"/>
        <v/>
      </c>
      <c r="J19" s="151"/>
      <c r="K19" s="58"/>
      <c r="L19" s="151"/>
      <c r="M19" s="358"/>
      <c r="N19" s="393">
        <v>2</v>
      </c>
      <c r="O19" s="99" t="str">
        <f t="shared" si="20"/>
        <v/>
      </c>
      <c r="P19" s="333" t="str">
        <f t="shared" si="21"/>
        <v/>
      </c>
      <c r="Q19" s="263" t="str">
        <f t="shared" si="22"/>
        <v/>
      </c>
      <c r="R19" s="334" t="str">
        <f t="shared" si="23"/>
        <v/>
      </c>
      <c r="S19" s="335" t="str">
        <f t="shared" si="24"/>
        <v/>
      </c>
      <c r="T19" s="151"/>
      <c r="U19" s="52"/>
      <c r="V19" s="151"/>
      <c r="W19" s="358"/>
      <c r="X19" s="393"/>
      <c r="Y19" s="99" t="str">
        <f t="shared" si="25"/>
        <v/>
      </c>
      <c r="Z19" s="333" t="str">
        <f t="shared" si="26"/>
        <v/>
      </c>
      <c r="AA19" s="263" t="str">
        <f t="shared" si="27"/>
        <v/>
      </c>
      <c r="AB19" s="334" t="str">
        <f t="shared" si="28"/>
        <v/>
      </c>
      <c r="AC19" s="335" t="str">
        <f t="shared" si="29"/>
        <v/>
      </c>
      <c r="AD19" s="151"/>
      <c r="AE19" s="57"/>
      <c r="AF19" s="162"/>
      <c r="AG19" s="269" t="s">
        <v>27</v>
      </c>
      <c r="AH19" s="278">
        <f>AJ13</f>
        <v>58.396107000000001</v>
      </c>
      <c r="AI19" s="279">
        <v>3</v>
      </c>
      <c r="AJ19" s="282">
        <f>AH19/AI19</f>
        <v>19.465368999999999</v>
      </c>
      <c r="AK19" s="266"/>
      <c r="AL19" s="162"/>
      <c r="AM19" s="55"/>
      <c r="AN19" s="22"/>
      <c r="AO19" s="17"/>
    </row>
    <row r="20" spans="1:44" ht="12" customHeight="1">
      <c r="A20" s="55"/>
      <c r="B20" s="151"/>
      <c r="C20" s="358"/>
      <c r="D20" s="393"/>
      <c r="E20" s="99" t="str">
        <f t="shared" si="15"/>
        <v/>
      </c>
      <c r="F20" s="333" t="str">
        <f t="shared" si="16"/>
        <v/>
      </c>
      <c r="G20" s="263" t="str">
        <f t="shared" si="17"/>
        <v/>
      </c>
      <c r="H20" s="334" t="str">
        <f t="shared" si="18"/>
        <v/>
      </c>
      <c r="I20" s="335" t="str">
        <f t="shared" si="19"/>
        <v/>
      </c>
      <c r="J20" s="151"/>
      <c r="K20" s="58"/>
      <c r="L20" s="151"/>
      <c r="M20" s="358"/>
      <c r="N20" s="393"/>
      <c r="O20" s="99" t="str">
        <f t="shared" si="20"/>
        <v/>
      </c>
      <c r="P20" s="333" t="str">
        <f t="shared" si="21"/>
        <v/>
      </c>
      <c r="Q20" s="263" t="str">
        <f t="shared" si="22"/>
        <v/>
      </c>
      <c r="R20" s="334" t="str">
        <f t="shared" si="23"/>
        <v/>
      </c>
      <c r="S20" s="335" t="str">
        <f t="shared" si="24"/>
        <v/>
      </c>
      <c r="T20" s="151"/>
      <c r="U20" s="52"/>
      <c r="V20" s="151"/>
      <c r="W20" s="358"/>
      <c r="X20" s="393"/>
      <c r="Y20" s="99" t="str">
        <f t="shared" si="25"/>
        <v/>
      </c>
      <c r="Z20" s="333" t="str">
        <f t="shared" si="26"/>
        <v/>
      </c>
      <c r="AA20" s="263" t="str">
        <f t="shared" si="27"/>
        <v/>
      </c>
      <c r="AB20" s="334" t="str">
        <f t="shared" si="28"/>
        <v/>
      </c>
      <c r="AC20" s="335" t="str">
        <f t="shared" si="29"/>
        <v/>
      </c>
      <c r="AD20" s="151"/>
      <c r="AE20" s="57"/>
      <c r="AF20" s="162"/>
      <c r="AG20" s="259"/>
      <c r="AH20" s="258"/>
      <c r="AI20" s="258"/>
      <c r="AJ20" s="258"/>
      <c r="AK20" s="155"/>
      <c r="AL20" s="162"/>
      <c r="AM20" s="55"/>
      <c r="AP20" s="17"/>
    </row>
    <row r="21" spans="1:44" ht="12" customHeight="1">
      <c r="A21" s="55"/>
      <c r="B21" s="151"/>
      <c r="C21" s="358"/>
      <c r="D21" s="393"/>
      <c r="E21" s="99" t="str">
        <f t="shared" si="15"/>
        <v/>
      </c>
      <c r="F21" s="333" t="str">
        <f t="shared" si="16"/>
        <v/>
      </c>
      <c r="G21" s="263" t="str">
        <f t="shared" si="17"/>
        <v/>
      </c>
      <c r="H21" s="334" t="str">
        <f t="shared" si="18"/>
        <v/>
      </c>
      <c r="I21" s="335" t="str">
        <f t="shared" si="19"/>
        <v/>
      </c>
      <c r="J21" s="151"/>
      <c r="K21" s="58"/>
      <c r="L21" s="151"/>
      <c r="M21" s="358"/>
      <c r="N21" s="393"/>
      <c r="O21" s="99" t="str">
        <f t="shared" si="20"/>
        <v/>
      </c>
      <c r="P21" s="333" t="str">
        <f t="shared" si="21"/>
        <v/>
      </c>
      <c r="Q21" s="263" t="str">
        <f t="shared" si="22"/>
        <v/>
      </c>
      <c r="R21" s="334" t="str">
        <f t="shared" si="23"/>
        <v/>
      </c>
      <c r="S21" s="335" t="str">
        <f t="shared" si="24"/>
        <v/>
      </c>
      <c r="T21" s="151"/>
      <c r="U21" s="52"/>
      <c r="V21" s="151"/>
      <c r="W21" s="358"/>
      <c r="X21" s="393"/>
      <c r="Y21" s="99" t="str">
        <f t="shared" si="25"/>
        <v/>
      </c>
      <c r="Z21" s="333" t="str">
        <f t="shared" si="26"/>
        <v/>
      </c>
      <c r="AA21" s="263" t="str">
        <f t="shared" si="27"/>
        <v/>
      </c>
      <c r="AB21" s="334" t="str">
        <f t="shared" si="28"/>
        <v/>
      </c>
      <c r="AC21" s="335" t="str">
        <f t="shared" si="29"/>
        <v/>
      </c>
      <c r="AD21" s="151"/>
      <c r="AE21" s="57"/>
      <c r="AF21" s="55"/>
      <c r="AG21" s="55"/>
      <c r="AH21" s="55"/>
      <c r="AI21" s="55"/>
      <c r="AJ21" s="55"/>
      <c r="AK21" s="55"/>
      <c r="AL21" s="55"/>
      <c r="AM21" s="55"/>
      <c r="AP21" s="201"/>
      <c r="AR21" s="202"/>
    </row>
    <row r="22" spans="1:44" ht="12" customHeight="1">
      <c r="A22" s="55"/>
      <c r="B22" s="151"/>
      <c r="C22" s="358"/>
      <c r="D22" s="393"/>
      <c r="E22" s="99" t="str">
        <f t="shared" si="15"/>
        <v/>
      </c>
      <c r="F22" s="333" t="str">
        <f t="shared" si="16"/>
        <v/>
      </c>
      <c r="G22" s="263" t="str">
        <f t="shared" si="17"/>
        <v/>
      </c>
      <c r="H22" s="334" t="str">
        <f t="shared" si="18"/>
        <v/>
      </c>
      <c r="I22" s="335" t="str">
        <f t="shared" si="19"/>
        <v/>
      </c>
      <c r="J22" s="151"/>
      <c r="K22" s="58"/>
      <c r="L22" s="151"/>
      <c r="M22" s="358"/>
      <c r="N22" s="393"/>
      <c r="O22" s="99" t="str">
        <f t="shared" si="20"/>
        <v/>
      </c>
      <c r="P22" s="333" t="str">
        <f t="shared" si="21"/>
        <v/>
      </c>
      <c r="Q22" s="263" t="str">
        <f t="shared" si="22"/>
        <v/>
      </c>
      <c r="R22" s="334" t="str">
        <f t="shared" si="23"/>
        <v/>
      </c>
      <c r="S22" s="335" t="str">
        <f t="shared" si="24"/>
        <v/>
      </c>
      <c r="T22" s="151"/>
      <c r="U22" s="52"/>
      <c r="V22" s="151"/>
      <c r="W22" s="358"/>
      <c r="X22" s="393"/>
      <c r="Y22" s="99" t="str">
        <f t="shared" si="25"/>
        <v/>
      </c>
      <c r="Z22" s="333" t="str">
        <f t="shared" si="26"/>
        <v/>
      </c>
      <c r="AA22" s="263" t="str">
        <f t="shared" si="27"/>
        <v/>
      </c>
      <c r="AB22" s="334" t="str">
        <f t="shared" si="28"/>
        <v/>
      </c>
      <c r="AC22" s="335" t="str">
        <f t="shared" si="29"/>
        <v/>
      </c>
      <c r="AD22" s="151"/>
      <c r="AE22" s="57"/>
      <c r="AF22" s="36"/>
      <c r="AG22" s="205"/>
      <c r="AI22" s="203"/>
      <c r="AM22" s="2"/>
      <c r="AP22" s="201"/>
      <c r="AR22" s="202"/>
    </row>
    <row r="23" spans="1:44" ht="12" customHeight="1">
      <c r="A23" s="55"/>
      <c r="B23" s="151"/>
      <c r="C23" s="99"/>
      <c r="D23" s="393"/>
      <c r="E23" s="99" t="str">
        <f t="shared" si="15"/>
        <v/>
      </c>
      <c r="F23" s="333" t="str">
        <f t="shared" si="16"/>
        <v/>
      </c>
      <c r="G23" s="263" t="str">
        <f t="shared" si="17"/>
        <v/>
      </c>
      <c r="H23" s="334" t="str">
        <f t="shared" si="18"/>
        <v/>
      </c>
      <c r="I23" s="335" t="str">
        <f t="shared" si="19"/>
        <v/>
      </c>
      <c r="J23" s="151"/>
      <c r="K23" s="58"/>
      <c r="L23" s="151"/>
      <c r="M23" s="99"/>
      <c r="N23" s="393"/>
      <c r="O23" s="99" t="str">
        <f t="shared" si="20"/>
        <v/>
      </c>
      <c r="P23" s="333" t="str">
        <f t="shared" si="21"/>
        <v/>
      </c>
      <c r="Q23" s="263" t="str">
        <f t="shared" si="22"/>
        <v/>
      </c>
      <c r="R23" s="334" t="str">
        <f t="shared" si="23"/>
        <v/>
      </c>
      <c r="S23" s="335" t="str">
        <f t="shared" si="24"/>
        <v/>
      </c>
      <c r="T23" s="151"/>
      <c r="U23" s="52"/>
      <c r="V23" s="151"/>
      <c r="W23" s="99"/>
      <c r="X23" s="393"/>
      <c r="Y23" s="99" t="str">
        <f t="shared" si="25"/>
        <v/>
      </c>
      <c r="Z23" s="333" t="str">
        <f t="shared" si="26"/>
        <v/>
      </c>
      <c r="AA23" s="263" t="str">
        <f t="shared" si="27"/>
        <v/>
      </c>
      <c r="AB23" s="334" t="str">
        <f t="shared" si="28"/>
        <v/>
      </c>
      <c r="AC23" s="335" t="str">
        <f t="shared" si="29"/>
        <v/>
      </c>
      <c r="AD23" s="151"/>
      <c r="AE23" s="57"/>
      <c r="AF23" s="96"/>
      <c r="AG23" s="297"/>
      <c r="AH23" s="297"/>
      <c r="AI23" s="297"/>
      <c r="AJ23" s="297"/>
      <c r="AK23" s="297"/>
      <c r="AL23" s="297"/>
      <c r="AM23" s="297"/>
      <c r="AN23" s="297"/>
      <c r="AO23" s="297"/>
      <c r="AP23" s="201"/>
      <c r="AR23" s="202"/>
    </row>
    <row r="24" spans="1:44" ht="12" customHeight="1">
      <c r="A24" s="55"/>
      <c r="B24" s="151"/>
      <c r="C24" s="156" t="s">
        <v>5</v>
      </c>
      <c r="D24" s="369"/>
      <c r="E24" s="283" t="s">
        <v>3</v>
      </c>
      <c r="F24" s="336">
        <f>SUM(F17:F23)</f>
        <v>0</v>
      </c>
      <c r="G24" s="211">
        <f>SUM(G17:G23)</f>
        <v>0</v>
      </c>
      <c r="H24" s="337">
        <f>SUM(H17:H23)</f>
        <v>0</v>
      </c>
      <c r="I24" s="338">
        <f>SUM(I17:I23)</f>
        <v>0</v>
      </c>
      <c r="J24" s="151"/>
      <c r="K24" s="73"/>
      <c r="L24" s="151"/>
      <c r="M24" s="156" t="s">
        <v>5</v>
      </c>
      <c r="N24" s="369"/>
      <c r="O24" s="283" t="s">
        <v>3</v>
      </c>
      <c r="P24" s="336">
        <f>SUM(P17:P23)</f>
        <v>0</v>
      </c>
      <c r="Q24" s="211">
        <f>SUM(Q17:Q23)</f>
        <v>0</v>
      </c>
      <c r="R24" s="337">
        <f>SUM(R17:R23)</f>
        <v>0</v>
      </c>
      <c r="S24" s="338">
        <f>SUM(S17:S23)</f>
        <v>0</v>
      </c>
      <c r="T24" s="151"/>
      <c r="U24" s="71"/>
      <c r="V24" s="151"/>
      <c r="W24" s="156" t="s">
        <v>5</v>
      </c>
      <c r="X24" s="369"/>
      <c r="Y24" s="283" t="s">
        <v>3</v>
      </c>
      <c r="Z24" s="336">
        <f>SUM(Z17:Z23)</f>
        <v>0</v>
      </c>
      <c r="AA24" s="211">
        <f>SUM(AA17:AA23)</f>
        <v>0</v>
      </c>
      <c r="AB24" s="337">
        <f>SUM(AB17:AB23)</f>
        <v>0</v>
      </c>
      <c r="AC24" s="338">
        <f>SUM(AC17:AC23)</f>
        <v>0</v>
      </c>
      <c r="AD24" s="151"/>
      <c r="AE24" s="72"/>
      <c r="AF24" s="34"/>
      <c r="AG24" s="205"/>
      <c r="AM24" s="2"/>
      <c r="AP24" s="201"/>
      <c r="AR24" s="202"/>
    </row>
    <row r="25" spans="1:44" ht="12" customHeight="1">
      <c r="A25" s="55"/>
      <c r="B25" s="151"/>
      <c r="C25" s="339">
        <f>SUM(F25:I25)</f>
        <v>0</v>
      </c>
      <c r="D25" s="369"/>
      <c r="E25" s="283" t="s">
        <v>4</v>
      </c>
      <c r="F25" s="336">
        <f>F24*4</f>
        <v>0</v>
      </c>
      <c r="G25" s="351">
        <f>G24*4</f>
        <v>0</v>
      </c>
      <c r="H25" s="337">
        <f>H24*4</f>
        <v>0</v>
      </c>
      <c r="I25" s="338">
        <f>I24*9</f>
        <v>0</v>
      </c>
      <c r="J25" s="151"/>
      <c r="K25" s="67"/>
      <c r="L25" s="151"/>
      <c r="M25" s="339">
        <f>SUM(P25:S25)</f>
        <v>0</v>
      </c>
      <c r="N25" s="369"/>
      <c r="O25" s="283" t="s">
        <v>4</v>
      </c>
      <c r="P25" s="336">
        <f>P24*4</f>
        <v>0</v>
      </c>
      <c r="Q25" s="351">
        <f>Q24*4</f>
        <v>0</v>
      </c>
      <c r="R25" s="337">
        <f>R24*4</f>
        <v>0</v>
      </c>
      <c r="S25" s="338">
        <f>S24*9</f>
        <v>0</v>
      </c>
      <c r="T25" s="151"/>
      <c r="U25" s="71"/>
      <c r="V25" s="151"/>
      <c r="W25" s="339">
        <f>SUM(Z25:AC25)</f>
        <v>0</v>
      </c>
      <c r="X25" s="369"/>
      <c r="Y25" s="283" t="s">
        <v>4</v>
      </c>
      <c r="Z25" s="336">
        <f>Z24*4</f>
        <v>0</v>
      </c>
      <c r="AA25" s="351">
        <f>AA24*4</f>
        <v>0</v>
      </c>
      <c r="AB25" s="337">
        <f>AB24*4</f>
        <v>0</v>
      </c>
      <c r="AC25" s="338">
        <f>AC24*9</f>
        <v>0</v>
      </c>
      <c r="AD25" s="151"/>
      <c r="AE25" s="66"/>
      <c r="AF25" s="23"/>
      <c r="AG25" s="300"/>
      <c r="AH25" s="9"/>
      <c r="AM25" s="2"/>
    </row>
    <row r="26" spans="1:44" ht="5.0999999999999996" customHeight="1">
      <c r="A26" s="55"/>
      <c r="B26" s="163"/>
      <c r="C26" s="237"/>
      <c r="D26" s="372"/>
      <c r="E26" s="284"/>
      <c r="F26" s="160"/>
      <c r="G26" s="212"/>
      <c r="H26" s="161"/>
      <c r="I26" s="161"/>
      <c r="J26" s="163"/>
      <c r="K26" s="73"/>
      <c r="L26" s="163"/>
      <c r="M26" s="283"/>
      <c r="N26" s="283"/>
      <c r="O26" s="284"/>
      <c r="P26" s="160"/>
      <c r="Q26" s="212"/>
      <c r="R26" s="160"/>
      <c r="S26" s="161"/>
      <c r="T26" s="163"/>
      <c r="U26" s="71"/>
      <c r="V26" s="163"/>
      <c r="W26" s="283"/>
      <c r="X26" s="283"/>
      <c r="Y26" s="284"/>
      <c r="Z26" s="160"/>
      <c r="AA26" s="212"/>
      <c r="AB26" s="161"/>
      <c r="AC26" s="161"/>
      <c r="AD26" s="163"/>
      <c r="AE26" s="53"/>
      <c r="AF26" s="34"/>
      <c r="AG26" s="204"/>
      <c r="AM26" s="2"/>
    </row>
    <row r="27" spans="1:44" ht="12" customHeight="1">
      <c r="A27" s="52"/>
      <c r="B27" s="58"/>
      <c r="C27" s="285"/>
      <c r="D27" s="371"/>
      <c r="E27" s="286"/>
      <c r="F27" s="49"/>
      <c r="G27" s="213"/>
      <c r="H27" s="50"/>
      <c r="I27" s="51"/>
      <c r="J27" s="58"/>
      <c r="K27" s="67"/>
      <c r="L27" s="58"/>
      <c r="M27" s="285"/>
      <c r="N27" s="285"/>
      <c r="O27" s="286"/>
      <c r="P27" s="49"/>
      <c r="Q27" s="213"/>
      <c r="R27" s="50"/>
      <c r="S27" s="51"/>
      <c r="T27" s="58"/>
      <c r="U27" s="71"/>
      <c r="V27" s="58"/>
      <c r="W27" s="285"/>
      <c r="X27" s="285"/>
      <c r="Y27" s="286"/>
      <c r="Z27" s="49"/>
      <c r="AA27" s="213"/>
      <c r="AB27" s="50"/>
      <c r="AC27" s="51"/>
      <c r="AD27" s="58"/>
      <c r="AE27" s="66"/>
      <c r="AF27" s="34"/>
      <c r="AG27" s="359"/>
      <c r="AH27" s="359"/>
      <c r="AI27" s="359"/>
      <c r="AJ27" s="359"/>
      <c r="AK27" s="359"/>
      <c r="AM27" s="2"/>
    </row>
    <row r="28" spans="1:44" ht="12" customHeight="1">
      <c r="A28" s="52"/>
      <c r="B28" s="151"/>
      <c r="C28" s="385">
        <v>0.85416666666666663</v>
      </c>
      <c r="D28" s="490" t="s">
        <v>781</v>
      </c>
      <c r="E28" s="490"/>
      <c r="F28" s="490"/>
      <c r="G28" s="490"/>
      <c r="H28" s="386"/>
      <c r="I28" s="386"/>
      <c r="J28" s="151"/>
      <c r="K28" s="67"/>
      <c r="L28" s="151"/>
      <c r="M28" s="385">
        <v>0.95833333333333337</v>
      </c>
      <c r="N28" s="490" t="s">
        <v>782</v>
      </c>
      <c r="O28" s="490"/>
      <c r="P28" s="490"/>
      <c r="Q28" s="490"/>
      <c r="R28" s="386"/>
      <c r="S28" s="386"/>
      <c r="T28" s="151"/>
      <c r="U28" s="71"/>
      <c r="V28" s="151"/>
      <c r="W28" s="385">
        <v>0</v>
      </c>
      <c r="X28" s="490" t="s">
        <v>118</v>
      </c>
      <c r="Y28" s="490"/>
      <c r="Z28" s="490"/>
      <c r="AA28" s="490"/>
      <c r="AB28" s="386"/>
      <c r="AC28" s="386"/>
      <c r="AD28" s="151"/>
      <c r="AE28" s="66"/>
      <c r="AF28" s="17"/>
      <c r="AG28" s="359"/>
      <c r="AH28" s="359"/>
      <c r="AI28" s="359"/>
      <c r="AJ28" s="359"/>
      <c r="AK28" s="359"/>
      <c r="AL28" s="290"/>
      <c r="AM28" s="290"/>
      <c r="AN28" s="290"/>
      <c r="AO28" s="290"/>
    </row>
    <row r="29" spans="1:44" ht="12" customHeight="1">
      <c r="A29" s="52"/>
      <c r="B29" s="165"/>
      <c r="C29" s="329" t="s">
        <v>71</v>
      </c>
      <c r="D29" s="328" t="s">
        <v>125</v>
      </c>
      <c r="E29" s="392" t="s">
        <v>126</v>
      </c>
      <c r="F29" s="153" t="s">
        <v>93</v>
      </c>
      <c r="G29" s="209" t="s">
        <v>94</v>
      </c>
      <c r="H29" s="154" t="s">
        <v>0</v>
      </c>
      <c r="I29" s="155" t="s">
        <v>27</v>
      </c>
      <c r="J29" s="165"/>
      <c r="K29" s="55"/>
      <c r="L29" s="165"/>
      <c r="M29" s="329" t="s">
        <v>71</v>
      </c>
      <c r="N29" s="328" t="s">
        <v>125</v>
      </c>
      <c r="O29" s="392" t="s">
        <v>126</v>
      </c>
      <c r="P29" s="153" t="s">
        <v>93</v>
      </c>
      <c r="Q29" s="209" t="s">
        <v>94</v>
      </c>
      <c r="R29" s="154" t="s">
        <v>0</v>
      </c>
      <c r="S29" s="155" t="s">
        <v>27</v>
      </c>
      <c r="T29" s="165"/>
      <c r="U29" s="57"/>
      <c r="V29" s="165"/>
      <c r="W29" s="329" t="s">
        <v>71</v>
      </c>
      <c r="X29" s="328" t="s">
        <v>125</v>
      </c>
      <c r="Y29" s="392" t="s">
        <v>126</v>
      </c>
      <c r="Z29" s="153" t="s">
        <v>93</v>
      </c>
      <c r="AA29" s="209" t="s">
        <v>94</v>
      </c>
      <c r="AB29" s="154" t="s">
        <v>0</v>
      </c>
      <c r="AC29" s="155" t="s">
        <v>27</v>
      </c>
      <c r="AD29" s="165"/>
      <c r="AE29" s="58"/>
      <c r="AF29" s="17"/>
      <c r="AG29" s="359"/>
      <c r="AH29" s="359"/>
      <c r="AI29" s="359"/>
      <c r="AJ29" s="359"/>
      <c r="AK29" s="359"/>
      <c r="AM29" s="2"/>
    </row>
    <row r="30" spans="1:44" ht="12" customHeight="1">
      <c r="A30" s="52"/>
      <c r="B30" s="151"/>
      <c r="C30" s="358"/>
      <c r="D30" s="393">
        <v>100</v>
      </c>
      <c r="E30" s="99" t="str">
        <f t="shared" ref="E30:E36" si="30">IF(C30="","",VLOOKUP(C30,Nutr,2,0))</f>
        <v/>
      </c>
      <c r="F30" s="333" t="str">
        <f t="shared" ref="F30:F36" si="31">IF(C30="","",VLOOKUP(C30,Nutr,3,0)*D30)</f>
        <v/>
      </c>
      <c r="G30" s="263" t="str">
        <f t="shared" ref="G30:G36" si="32">IF(C30="","",VLOOKUP(C30,Nutr,4,0)*D30)</f>
        <v/>
      </c>
      <c r="H30" s="334" t="str">
        <f t="shared" ref="H30:H36" si="33">IF(C30="","",VLOOKUP(C30,Nutr,5,0)*D30)</f>
        <v/>
      </c>
      <c r="I30" s="335" t="str">
        <f t="shared" ref="I30:I36" si="34">IF(C30="","",VLOOKUP(C30,Nutr,6,0)*D30)</f>
        <v/>
      </c>
      <c r="J30" s="151"/>
      <c r="K30" s="55"/>
      <c r="L30" s="151"/>
      <c r="M30" s="358"/>
      <c r="N30" s="393">
        <v>15</v>
      </c>
      <c r="O30" s="99" t="str">
        <f t="shared" ref="O30:O36" si="35">IF(M30="","",VLOOKUP(M30,Nutr,2,0))</f>
        <v/>
      </c>
      <c r="P30" s="333" t="str">
        <f t="shared" ref="P30:P36" si="36">IF(M30="","",VLOOKUP(M30,Nutr,3,0)*N30)</f>
        <v/>
      </c>
      <c r="Q30" s="263" t="str">
        <f t="shared" ref="Q30:Q36" si="37">IF(M30="","",VLOOKUP(M30,Nutr,4,0)*N30)</f>
        <v/>
      </c>
      <c r="R30" s="334" t="str">
        <f t="shared" ref="R30:R36" si="38">IF(M30="","",VLOOKUP(M30,Nutr,5,0)*N30)</f>
        <v/>
      </c>
      <c r="S30" s="335" t="str">
        <f t="shared" ref="S30:S36" si="39">IF(M30="","",VLOOKUP(M30,Nutr,6,0)*N30)</f>
        <v/>
      </c>
      <c r="T30" s="151"/>
      <c r="U30" s="57"/>
      <c r="V30" s="151"/>
      <c r="W30" s="358"/>
      <c r="X30" s="393"/>
      <c r="Y30" s="99" t="str">
        <f t="shared" ref="Y30:Y36" si="40">IF(W30="","",VLOOKUP(W30,Nutr,2,0))</f>
        <v/>
      </c>
      <c r="Z30" s="333" t="str">
        <f t="shared" ref="Z30:Z36" si="41">IF(W30="","",VLOOKUP(W30,Nutr,3,0)*X30)</f>
        <v/>
      </c>
      <c r="AA30" s="263" t="str">
        <f t="shared" ref="AA30:AA36" si="42">IF(W30="","",VLOOKUP(W30,Nutr,4,0)*X30)</f>
        <v/>
      </c>
      <c r="AB30" s="334" t="str">
        <f t="shared" ref="AB30:AB36" si="43">IF(W30="","",VLOOKUP(W30,Nutr,5,0)*X30)</f>
        <v/>
      </c>
      <c r="AC30" s="335" t="str">
        <f t="shared" ref="AC30:AC36" si="44">IF(W30="","",VLOOKUP(W30,Nutr,6,0)*X30)</f>
        <v/>
      </c>
      <c r="AD30" s="151"/>
      <c r="AE30" s="58"/>
      <c r="AF30" s="17"/>
      <c r="AG30" s="291"/>
      <c r="AH30" s="9"/>
      <c r="AM30" s="2"/>
    </row>
    <row r="31" spans="1:44" ht="12" customHeight="1">
      <c r="A31" s="58"/>
      <c r="B31" s="151"/>
      <c r="C31" s="358"/>
      <c r="D31" s="393">
        <v>4</v>
      </c>
      <c r="E31" s="99" t="str">
        <f t="shared" si="30"/>
        <v/>
      </c>
      <c r="F31" s="333" t="str">
        <f t="shared" si="31"/>
        <v/>
      </c>
      <c r="G31" s="263" t="str">
        <f t="shared" si="32"/>
        <v/>
      </c>
      <c r="H31" s="334" t="str">
        <f t="shared" si="33"/>
        <v/>
      </c>
      <c r="I31" s="335" t="str">
        <f t="shared" si="34"/>
        <v/>
      </c>
      <c r="J31" s="151"/>
      <c r="K31" s="64"/>
      <c r="L31" s="151"/>
      <c r="M31" s="358"/>
      <c r="N31" s="393">
        <v>15</v>
      </c>
      <c r="O31" s="99" t="str">
        <f t="shared" si="35"/>
        <v/>
      </c>
      <c r="P31" s="333" t="str">
        <f t="shared" si="36"/>
        <v/>
      </c>
      <c r="Q31" s="263" t="str">
        <f t="shared" si="37"/>
        <v/>
      </c>
      <c r="R31" s="334" t="str">
        <f t="shared" si="38"/>
        <v/>
      </c>
      <c r="S31" s="335" t="str">
        <f t="shared" si="39"/>
        <v/>
      </c>
      <c r="T31" s="151"/>
      <c r="U31" s="58"/>
      <c r="V31" s="151"/>
      <c r="W31" s="358"/>
      <c r="X31" s="393"/>
      <c r="Y31" s="99" t="str">
        <f t="shared" si="40"/>
        <v/>
      </c>
      <c r="Z31" s="333" t="str">
        <f t="shared" si="41"/>
        <v/>
      </c>
      <c r="AA31" s="263" t="str">
        <f t="shared" si="42"/>
        <v/>
      </c>
      <c r="AB31" s="334" t="str">
        <f t="shared" si="43"/>
        <v/>
      </c>
      <c r="AC31" s="335" t="str">
        <f t="shared" si="44"/>
        <v/>
      </c>
      <c r="AD31" s="151"/>
      <c r="AE31" s="58"/>
      <c r="AF31" s="34"/>
      <c r="AG31" s="360"/>
      <c r="AH31" s="301"/>
      <c r="AI31" s="301"/>
      <c r="AM31" s="2"/>
    </row>
    <row r="32" spans="1:44" ht="12" customHeight="1">
      <c r="A32" s="58"/>
      <c r="B32" s="151"/>
      <c r="C32" s="358"/>
      <c r="D32" s="393"/>
      <c r="E32" s="99" t="str">
        <f t="shared" si="30"/>
        <v/>
      </c>
      <c r="F32" s="333" t="str">
        <f t="shared" si="31"/>
        <v/>
      </c>
      <c r="G32" s="263" t="str">
        <f t="shared" si="32"/>
        <v/>
      </c>
      <c r="H32" s="334" t="str">
        <f t="shared" si="33"/>
        <v/>
      </c>
      <c r="I32" s="335" t="str">
        <f t="shared" si="34"/>
        <v/>
      </c>
      <c r="J32" s="151"/>
      <c r="K32" s="71"/>
      <c r="L32" s="151"/>
      <c r="M32" s="358"/>
      <c r="N32" s="393">
        <v>1</v>
      </c>
      <c r="O32" s="99" t="str">
        <f t="shared" si="35"/>
        <v/>
      </c>
      <c r="P32" s="333" t="str">
        <f t="shared" si="36"/>
        <v/>
      </c>
      <c r="Q32" s="263" t="str">
        <f t="shared" si="37"/>
        <v/>
      </c>
      <c r="R32" s="334" t="str">
        <f t="shared" si="38"/>
        <v/>
      </c>
      <c r="S32" s="335" t="str">
        <f t="shared" si="39"/>
        <v/>
      </c>
      <c r="T32" s="151"/>
      <c r="U32" s="56"/>
      <c r="V32" s="151"/>
      <c r="W32" s="358"/>
      <c r="X32" s="393"/>
      <c r="Y32" s="99" t="str">
        <f t="shared" si="40"/>
        <v/>
      </c>
      <c r="Z32" s="333" t="str">
        <f t="shared" si="41"/>
        <v/>
      </c>
      <c r="AA32" s="263" t="str">
        <f t="shared" si="42"/>
        <v/>
      </c>
      <c r="AB32" s="334" t="str">
        <f t="shared" si="43"/>
        <v/>
      </c>
      <c r="AC32" s="335" t="str">
        <f t="shared" si="44"/>
        <v/>
      </c>
      <c r="AD32" s="151"/>
      <c r="AE32" s="66"/>
      <c r="AF32" s="34"/>
      <c r="AG32" s="360"/>
      <c r="AH32" s="301"/>
      <c r="AI32" s="301"/>
      <c r="AM32" s="2"/>
    </row>
    <row r="33" spans="1:39" ht="12" customHeight="1">
      <c r="A33" s="58"/>
      <c r="B33" s="151"/>
      <c r="C33" s="358"/>
      <c r="D33" s="393"/>
      <c r="E33" s="99" t="str">
        <f t="shared" si="30"/>
        <v/>
      </c>
      <c r="F33" s="333" t="str">
        <f t="shared" si="31"/>
        <v/>
      </c>
      <c r="G33" s="263" t="str">
        <f t="shared" si="32"/>
        <v/>
      </c>
      <c r="H33" s="334" t="str">
        <f t="shared" si="33"/>
        <v/>
      </c>
      <c r="I33" s="335" t="str">
        <f t="shared" si="34"/>
        <v/>
      </c>
      <c r="J33" s="151"/>
      <c r="K33" s="71"/>
      <c r="L33" s="151"/>
      <c r="M33" s="358"/>
      <c r="N33" s="393">
        <v>1</v>
      </c>
      <c r="O33" s="99" t="str">
        <f t="shared" si="35"/>
        <v/>
      </c>
      <c r="P33" s="333" t="str">
        <f t="shared" si="36"/>
        <v/>
      </c>
      <c r="Q33" s="263" t="str">
        <f t="shared" si="37"/>
        <v/>
      </c>
      <c r="R33" s="334" t="str">
        <f t="shared" si="38"/>
        <v/>
      </c>
      <c r="S33" s="335" t="str">
        <f t="shared" si="39"/>
        <v/>
      </c>
      <c r="T33" s="151"/>
      <c r="U33" s="56"/>
      <c r="V33" s="151"/>
      <c r="W33" s="358"/>
      <c r="X33" s="393"/>
      <c r="Y33" s="99" t="str">
        <f t="shared" si="40"/>
        <v/>
      </c>
      <c r="Z33" s="333" t="str">
        <f t="shared" si="41"/>
        <v/>
      </c>
      <c r="AA33" s="263" t="str">
        <f t="shared" si="42"/>
        <v/>
      </c>
      <c r="AB33" s="334" t="str">
        <f t="shared" si="43"/>
        <v/>
      </c>
      <c r="AC33" s="335" t="str">
        <f t="shared" si="44"/>
        <v/>
      </c>
      <c r="AD33" s="151"/>
      <c r="AE33" s="66"/>
      <c r="AF33" s="36"/>
      <c r="AG33" s="361"/>
      <c r="AH33" s="362"/>
      <c r="AI33" s="362"/>
      <c r="AJ33" s="297"/>
      <c r="AK33" s="297"/>
      <c r="AM33" s="2"/>
    </row>
    <row r="34" spans="1:39" ht="12" customHeight="1">
      <c r="A34" s="58"/>
      <c r="B34" s="151"/>
      <c r="C34" s="358"/>
      <c r="D34" s="393"/>
      <c r="E34" s="99" t="str">
        <f t="shared" si="30"/>
        <v/>
      </c>
      <c r="F34" s="333" t="str">
        <f t="shared" si="31"/>
        <v/>
      </c>
      <c r="G34" s="263" t="str">
        <f t="shared" si="32"/>
        <v/>
      </c>
      <c r="H34" s="334" t="str">
        <f t="shared" si="33"/>
        <v/>
      </c>
      <c r="I34" s="335" t="str">
        <f t="shared" si="34"/>
        <v/>
      </c>
      <c r="J34" s="151"/>
      <c r="K34" s="52"/>
      <c r="L34" s="151"/>
      <c r="M34" s="358"/>
      <c r="N34" s="393"/>
      <c r="O34" s="99" t="str">
        <f t="shared" si="35"/>
        <v/>
      </c>
      <c r="P34" s="333" t="str">
        <f t="shared" si="36"/>
        <v/>
      </c>
      <c r="Q34" s="263" t="str">
        <f t="shared" si="37"/>
        <v/>
      </c>
      <c r="R34" s="334" t="str">
        <f t="shared" si="38"/>
        <v/>
      </c>
      <c r="S34" s="335" t="str">
        <f t="shared" si="39"/>
        <v/>
      </c>
      <c r="T34" s="151"/>
      <c r="U34" s="55"/>
      <c r="V34" s="151"/>
      <c r="W34" s="358"/>
      <c r="X34" s="393"/>
      <c r="Y34" s="99" t="str">
        <f t="shared" si="40"/>
        <v/>
      </c>
      <c r="Z34" s="333" t="str">
        <f t="shared" si="41"/>
        <v/>
      </c>
      <c r="AA34" s="263" t="str">
        <f t="shared" si="42"/>
        <v/>
      </c>
      <c r="AB34" s="334" t="str">
        <f t="shared" si="43"/>
        <v/>
      </c>
      <c r="AC34" s="335" t="str">
        <f t="shared" si="44"/>
        <v/>
      </c>
      <c r="AD34" s="151"/>
      <c r="AE34" s="57"/>
      <c r="AF34" s="36"/>
      <c r="AG34" s="297"/>
      <c r="AH34" s="297"/>
      <c r="AI34" s="297"/>
      <c r="AJ34" s="297"/>
      <c r="AK34" s="297"/>
      <c r="AM34" s="2"/>
    </row>
    <row r="35" spans="1:39" ht="12" customHeight="1">
      <c r="A35" s="58"/>
      <c r="B35" s="151"/>
      <c r="C35" s="358"/>
      <c r="D35" s="393"/>
      <c r="E35" s="99" t="str">
        <f t="shared" si="30"/>
        <v/>
      </c>
      <c r="F35" s="333" t="str">
        <f t="shared" si="31"/>
        <v/>
      </c>
      <c r="G35" s="263" t="str">
        <f t="shared" si="32"/>
        <v/>
      </c>
      <c r="H35" s="334" t="str">
        <f t="shared" si="33"/>
        <v/>
      </c>
      <c r="I35" s="335" t="str">
        <f t="shared" si="34"/>
        <v/>
      </c>
      <c r="J35" s="151"/>
      <c r="K35" s="52"/>
      <c r="L35" s="151"/>
      <c r="M35" s="358"/>
      <c r="N35" s="393"/>
      <c r="O35" s="99" t="str">
        <f t="shared" si="35"/>
        <v/>
      </c>
      <c r="P35" s="333" t="str">
        <f t="shared" si="36"/>
        <v/>
      </c>
      <c r="Q35" s="263" t="str">
        <f t="shared" si="37"/>
        <v/>
      </c>
      <c r="R35" s="334" t="str">
        <f t="shared" si="38"/>
        <v/>
      </c>
      <c r="S35" s="335" t="str">
        <f t="shared" si="39"/>
        <v/>
      </c>
      <c r="T35" s="151"/>
      <c r="U35" s="55"/>
      <c r="V35" s="151"/>
      <c r="W35" s="358"/>
      <c r="X35" s="393"/>
      <c r="Y35" s="99" t="str">
        <f t="shared" si="40"/>
        <v/>
      </c>
      <c r="Z35" s="333" t="str">
        <f t="shared" si="41"/>
        <v/>
      </c>
      <c r="AA35" s="263" t="str">
        <f t="shared" si="42"/>
        <v/>
      </c>
      <c r="AB35" s="334" t="str">
        <f t="shared" si="43"/>
        <v/>
      </c>
      <c r="AC35" s="335" t="str">
        <f t="shared" si="44"/>
        <v/>
      </c>
      <c r="AD35" s="151"/>
      <c r="AE35" s="57"/>
      <c r="AF35" s="36"/>
      <c r="AG35" s="297"/>
      <c r="AH35" s="297"/>
      <c r="AI35" s="297"/>
      <c r="AJ35" s="297"/>
      <c r="AK35" s="297"/>
      <c r="AM35" s="2"/>
    </row>
    <row r="36" spans="1:39" ht="12" customHeight="1">
      <c r="A36" s="58"/>
      <c r="B36" s="151"/>
      <c r="C36" s="99"/>
      <c r="D36" s="393"/>
      <c r="E36" s="99" t="str">
        <f t="shared" si="30"/>
        <v/>
      </c>
      <c r="F36" s="333" t="str">
        <f t="shared" si="31"/>
        <v/>
      </c>
      <c r="G36" s="263" t="str">
        <f t="shared" si="32"/>
        <v/>
      </c>
      <c r="H36" s="334" t="str">
        <f t="shared" si="33"/>
        <v/>
      </c>
      <c r="I36" s="335" t="str">
        <f t="shared" si="34"/>
        <v/>
      </c>
      <c r="J36" s="151"/>
      <c r="K36" s="52"/>
      <c r="L36" s="151"/>
      <c r="M36" s="99"/>
      <c r="N36" s="393"/>
      <c r="O36" s="99" t="str">
        <f t="shared" si="35"/>
        <v/>
      </c>
      <c r="P36" s="333" t="str">
        <f t="shared" si="36"/>
        <v/>
      </c>
      <c r="Q36" s="263" t="str">
        <f t="shared" si="37"/>
        <v/>
      </c>
      <c r="R36" s="334" t="str">
        <f t="shared" si="38"/>
        <v/>
      </c>
      <c r="S36" s="335" t="str">
        <f t="shared" si="39"/>
        <v/>
      </c>
      <c r="T36" s="151"/>
      <c r="U36" s="55"/>
      <c r="V36" s="151"/>
      <c r="W36" s="99"/>
      <c r="X36" s="393"/>
      <c r="Y36" s="99" t="str">
        <f t="shared" si="40"/>
        <v/>
      </c>
      <c r="Z36" s="333" t="str">
        <f t="shared" si="41"/>
        <v/>
      </c>
      <c r="AA36" s="263" t="str">
        <f t="shared" si="42"/>
        <v/>
      </c>
      <c r="AB36" s="334" t="str">
        <f t="shared" si="43"/>
        <v/>
      </c>
      <c r="AC36" s="335" t="str">
        <f t="shared" si="44"/>
        <v/>
      </c>
      <c r="AD36" s="151"/>
      <c r="AE36" s="57"/>
      <c r="AF36" s="36"/>
      <c r="AG36" s="17"/>
      <c r="AM36" s="2"/>
    </row>
    <row r="37" spans="1:39" ht="12" customHeight="1">
      <c r="A37" s="58"/>
      <c r="B37" s="151"/>
      <c r="C37" s="156" t="s">
        <v>5</v>
      </c>
      <c r="D37" s="369"/>
      <c r="E37" s="283" t="s">
        <v>3</v>
      </c>
      <c r="F37" s="336">
        <f>SUM(F30:F36)</f>
        <v>0</v>
      </c>
      <c r="G37" s="211">
        <f>SUM(G30:G36)</f>
        <v>0</v>
      </c>
      <c r="H37" s="337">
        <f>SUM(H30:H36)</f>
        <v>0</v>
      </c>
      <c r="I37" s="338">
        <f>SUM(I30:I36)</f>
        <v>0</v>
      </c>
      <c r="J37" s="151"/>
      <c r="K37" s="52"/>
      <c r="L37" s="151"/>
      <c r="M37" s="156" t="s">
        <v>5</v>
      </c>
      <c r="N37" s="369"/>
      <c r="O37" s="283" t="s">
        <v>3</v>
      </c>
      <c r="P37" s="336">
        <f>SUM(P30:P36)</f>
        <v>0</v>
      </c>
      <c r="Q37" s="211">
        <f>SUM(Q30:Q36)</f>
        <v>0</v>
      </c>
      <c r="R37" s="337">
        <f>SUM(R30:R36)</f>
        <v>0</v>
      </c>
      <c r="S37" s="338">
        <f>SUM(S30:S36)</f>
        <v>0</v>
      </c>
      <c r="T37" s="151"/>
      <c r="U37" s="55"/>
      <c r="V37" s="151"/>
      <c r="W37" s="156" t="s">
        <v>5</v>
      </c>
      <c r="X37" s="369"/>
      <c r="Y37" s="283" t="s">
        <v>3</v>
      </c>
      <c r="Z37" s="336">
        <f>SUM(Z30:Z36)</f>
        <v>0</v>
      </c>
      <c r="AA37" s="211">
        <f>SUM(AA30:AA36)</f>
        <v>0</v>
      </c>
      <c r="AB37" s="337">
        <f>SUM(AB30:AB36)</f>
        <v>0</v>
      </c>
      <c r="AC37" s="338">
        <f>SUM(AC30:AC36)</f>
        <v>0</v>
      </c>
      <c r="AD37" s="151"/>
      <c r="AE37" s="57"/>
      <c r="AF37" s="36"/>
      <c r="AG37" s="299"/>
      <c r="AH37" s="301"/>
      <c r="AI37" s="301"/>
      <c r="AM37" s="2"/>
    </row>
    <row r="38" spans="1:39" ht="12" customHeight="1">
      <c r="A38" s="58"/>
      <c r="B38" s="151"/>
      <c r="C38" s="339">
        <f>SUM(F38:I38)</f>
        <v>0</v>
      </c>
      <c r="D38" s="369"/>
      <c r="E38" s="283" t="s">
        <v>4</v>
      </c>
      <c r="F38" s="336">
        <f>F37*4</f>
        <v>0</v>
      </c>
      <c r="G38" s="351">
        <f>G37*4</f>
        <v>0</v>
      </c>
      <c r="H38" s="337">
        <f>H37*4</f>
        <v>0</v>
      </c>
      <c r="I38" s="338">
        <f>I37*9</f>
        <v>0</v>
      </c>
      <c r="J38" s="151"/>
      <c r="K38" s="52"/>
      <c r="L38" s="151"/>
      <c r="M38" s="339">
        <f>SUM(P38:S38)</f>
        <v>0</v>
      </c>
      <c r="N38" s="369"/>
      <c r="O38" s="283" t="s">
        <v>4</v>
      </c>
      <c r="P38" s="336">
        <f>P37*4</f>
        <v>0</v>
      </c>
      <c r="Q38" s="351">
        <f>Q37*4</f>
        <v>0</v>
      </c>
      <c r="R38" s="337">
        <f>R37*4</f>
        <v>0</v>
      </c>
      <c r="S38" s="338">
        <f>S37*9</f>
        <v>0</v>
      </c>
      <c r="T38" s="151"/>
      <c r="U38" s="55"/>
      <c r="V38" s="151"/>
      <c r="W38" s="339">
        <f>SUM(Z38:AC38)</f>
        <v>0</v>
      </c>
      <c r="X38" s="369"/>
      <c r="Y38" s="283" t="s">
        <v>4</v>
      </c>
      <c r="Z38" s="336">
        <f>Z37*4</f>
        <v>0</v>
      </c>
      <c r="AA38" s="351">
        <f>AA37*4</f>
        <v>0</v>
      </c>
      <c r="AB38" s="337">
        <f>AB37*4</f>
        <v>0</v>
      </c>
      <c r="AC38" s="338">
        <f>AC37*9</f>
        <v>0</v>
      </c>
      <c r="AD38" s="151"/>
      <c r="AE38" s="57"/>
      <c r="AF38" s="36"/>
      <c r="AG38" s="299"/>
      <c r="AH38" s="298"/>
      <c r="AI38" s="298"/>
      <c r="AM38" s="2"/>
    </row>
    <row r="39" spans="1:39" ht="5.0999999999999996" customHeight="1">
      <c r="A39" s="58"/>
      <c r="B39" s="151"/>
      <c r="C39" s="164"/>
      <c r="D39" s="373"/>
      <c r="E39" s="159"/>
      <c r="F39" s="160"/>
      <c r="G39" s="212"/>
      <c r="H39" s="161"/>
      <c r="I39" s="161"/>
      <c r="J39" s="151"/>
      <c r="K39" s="73"/>
      <c r="L39" s="151"/>
      <c r="M39" s="157"/>
      <c r="N39" s="157"/>
      <c r="O39" s="159"/>
      <c r="P39" s="160"/>
      <c r="Q39" s="212"/>
      <c r="R39" s="160"/>
      <c r="S39" s="161"/>
      <c r="T39" s="151"/>
      <c r="U39" s="71"/>
      <c r="V39" s="151"/>
      <c r="W39" s="157"/>
      <c r="X39" s="157"/>
      <c r="Y39" s="159"/>
      <c r="Z39" s="160"/>
      <c r="AA39" s="212"/>
      <c r="AB39" s="161"/>
      <c r="AC39" s="161"/>
      <c r="AD39" s="151"/>
      <c r="AE39" s="57"/>
      <c r="AF39" s="36"/>
      <c r="AG39" s="299"/>
      <c r="AH39" s="298"/>
      <c r="AI39" s="298"/>
      <c r="AM39" s="2"/>
    </row>
    <row r="40" spans="1:39" ht="12" customHeight="1">
      <c r="A40" s="58"/>
      <c r="B40" s="58"/>
      <c r="C40" s="62"/>
      <c r="D40" s="374"/>
      <c r="E40" s="63"/>
      <c r="F40" s="68"/>
      <c r="G40" s="210"/>
      <c r="H40" s="54"/>
      <c r="I40" s="70"/>
      <c r="J40" s="58"/>
      <c r="K40" s="52"/>
      <c r="L40" s="58"/>
      <c r="M40" s="62"/>
      <c r="N40" s="62"/>
      <c r="O40" s="65"/>
      <c r="P40" s="65"/>
      <c r="Q40" s="221"/>
      <c r="R40" s="61"/>
      <c r="S40" s="97"/>
      <c r="T40" s="58"/>
      <c r="U40" s="55"/>
      <c r="V40" s="58"/>
      <c r="W40" s="62"/>
      <c r="X40" s="62"/>
      <c r="Y40" s="55"/>
      <c r="Z40" s="68"/>
      <c r="AA40" s="210"/>
      <c r="AB40" s="54"/>
      <c r="AC40" s="70"/>
      <c r="AD40" s="58"/>
      <c r="AE40" s="57"/>
      <c r="AF40" s="2"/>
      <c r="AG40" s="299"/>
      <c r="AH40" s="298"/>
      <c r="AI40" s="298"/>
      <c r="AM40" s="2"/>
    </row>
    <row r="41" spans="1:39" ht="12" customHeight="1">
      <c r="C41" s="2"/>
      <c r="D41" s="375"/>
      <c r="E41" s="2"/>
      <c r="F41" s="2"/>
      <c r="G41" s="214"/>
      <c r="H41" s="2"/>
      <c r="K41" s="2"/>
      <c r="M41" s="2"/>
      <c r="N41" s="2"/>
      <c r="O41" s="2"/>
      <c r="P41" s="2"/>
      <c r="Q41" s="214"/>
      <c r="R41" s="2"/>
      <c r="S41" s="2"/>
      <c r="W41" s="2"/>
      <c r="X41" s="2"/>
      <c r="Y41" s="2"/>
      <c r="Z41" s="2"/>
      <c r="AB41" s="2"/>
      <c r="AE41" s="2"/>
      <c r="AF41" s="2"/>
      <c r="AG41" s="17"/>
      <c r="AM41" s="2"/>
    </row>
    <row r="42" spans="1:39" ht="12" customHeight="1">
      <c r="A42" s="29"/>
      <c r="B42" s="29"/>
      <c r="C42" s="24"/>
      <c r="D42" s="193"/>
      <c r="E42" s="46"/>
      <c r="F42" s="2"/>
      <c r="G42" s="214"/>
      <c r="H42" s="2"/>
      <c r="J42" s="29"/>
      <c r="K42" s="2"/>
      <c r="L42" s="29"/>
      <c r="M42" s="2"/>
      <c r="N42" s="2"/>
      <c r="O42" s="2"/>
      <c r="P42" s="2"/>
      <c r="Q42" s="214"/>
      <c r="R42" s="2"/>
      <c r="S42" s="2"/>
      <c r="T42" s="29"/>
      <c r="V42" s="29"/>
      <c r="W42" s="2"/>
      <c r="X42" s="2"/>
      <c r="Y42" s="2"/>
      <c r="Z42" s="2"/>
      <c r="AB42" s="2"/>
      <c r="AD42" s="29"/>
      <c r="AE42" s="2"/>
      <c r="AF42" s="36"/>
      <c r="AL42" s="22"/>
      <c r="AM42" s="2"/>
    </row>
    <row r="43" spans="1:39">
      <c r="A43" s="17"/>
      <c r="B43" s="17"/>
      <c r="C43" s="82"/>
      <c r="D43" s="376"/>
      <c r="E43" s="83"/>
      <c r="F43" s="89"/>
      <c r="G43" s="215"/>
      <c r="H43" s="90"/>
      <c r="I43" s="91"/>
      <c r="J43" s="17"/>
      <c r="K43" s="25"/>
      <c r="L43" s="17"/>
      <c r="M43" s="26"/>
      <c r="N43" s="26"/>
      <c r="O43" s="43"/>
      <c r="P43" s="43"/>
      <c r="Q43" s="222"/>
      <c r="R43" s="21"/>
      <c r="S43" s="48"/>
      <c r="T43" s="17"/>
      <c r="U43" s="22"/>
      <c r="V43" s="17"/>
      <c r="W43" s="26"/>
      <c r="X43" s="26"/>
      <c r="Y43" s="22"/>
      <c r="Z43" s="29"/>
      <c r="AA43" s="216"/>
      <c r="AB43" s="24"/>
      <c r="AC43" s="46"/>
      <c r="AD43" s="17"/>
      <c r="AE43" s="36"/>
      <c r="AF43" s="36"/>
      <c r="AL43" s="22"/>
    </row>
    <row r="44" spans="1:39">
      <c r="A44" s="17"/>
      <c r="B44" s="17"/>
      <c r="C44" s="352"/>
      <c r="D44" s="377"/>
      <c r="E44" s="129"/>
      <c r="F44" s="196"/>
      <c r="G44" s="196"/>
      <c r="H44" s="196"/>
      <c r="I44" s="196"/>
      <c r="J44" s="17"/>
      <c r="K44" s="25"/>
      <c r="L44" s="17"/>
      <c r="M44" s="26"/>
      <c r="N44" s="26"/>
      <c r="O44" s="43"/>
      <c r="P44" s="43"/>
      <c r="Q44" s="222"/>
      <c r="R44" s="21"/>
      <c r="S44" s="48"/>
      <c r="T44" s="17"/>
      <c r="U44" s="22"/>
      <c r="V44" s="17"/>
      <c r="W44" s="26"/>
      <c r="X44" s="26"/>
      <c r="Y44" s="22"/>
      <c r="Z44" s="29"/>
      <c r="AA44" s="216"/>
      <c r="AB44" s="24"/>
      <c r="AC44" s="46"/>
      <c r="AD44" s="17"/>
      <c r="AE44" s="36"/>
      <c r="AF44" s="36"/>
      <c r="AG44" s="88"/>
      <c r="AH44" s="29"/>
      <c r="AI44" s="24"/>
      <c r="AJ44" s="46"/>
      <c r="AK44" s="46"/>
      <c r="AL44" s="22"/>
    </row>
    <row r="45" spans="1:39">
      <c r="A45" s="17"/>
      <c r="B45" s="17"/>
      <c r="C45" s="353"/>
      <c r="D45" s="378"/>
      <c r="E45" s="354"/>
      <c r="F45" s="78"/>
      <c r="G45" s="218"/>
      <c r="H45" s="79"/>
      <c r="I45" s="80"/>
      <c r="J45" s="17"/>
      <c r="K45" s="81"/>
      <c r="L45" s="17"/>
      <c r="M45" s="85"/>
      <c r="N45" s="85"/>
      <c r="O45" s="85"/>
      <c r="P45" s="29"/>
      <c r="Q45" s="216"/>
      <c r="R45" s="24"/>
      <c r="S45" s="46"/>
      <c r="T45" s="17"/>
      <c r="U45" s="38"/>
      <c r="V45" s="17"/>
      <c r="W45" s="85"/>
      <c r="X45" s="85"/>
      <c r="Y45" s="85"/>
      <c r="Z45" s="29"/>
      <c r="AA45" s="216"/>
      <c r="AB45" s="24"/>
      <c r="AC45" s="46"/>
      <c r="AD45" s="17"/>
      <c r="AE45" s="36"/>
      <c r="AF45" s="36"/>
      <c r="AG45" s="81"/>
      <c r="AH45" s="29"/>
      <c r="AI45" s="24"/>
      <c r="AJ45" s="46"/>
      <c r="AK45" s="46"/>
      <c r="AL45" s="22"/>
    </row>
    <row r="46" spans="1:39">
      <c r="A46" s="17"/>
      <c r="B46" s="17"/>
      <c r="C46" s="88"/>
      <c r="D46" s="379"/>
      <c r="E46" s="23"/>
      <c r="F46" s="29"/>
      <c r="G46" s="216"/>
      <c r="H46" s="24"/>
      <c r="I46" s="46"/>
      <c r="J46" s="17"/>
      <c r="K46" s="81"/>
      <c r="L46" s="17"/>
      <c r="M46" s="76"/>
      <c r="N46" s="76"/>
      <c r="O46" s="87"/>
      <c r="P46" s="29"/>
      <c r="Q46" s="216"/>
      <c r="R46" s="24"/>
      <c r="S46" s="46"/>
      <c r="T46" s="17"/>
      <c r="U46" s="38"/>
      <c r="V46" s="17"/>
      <c r="W46" s="76"/>
      <c r="X46" s="76"/>
      <c r="Y46" s="87"/>
      <c r="Z46" s="29"/>
      <c r="AA46" s="216"/>
      <c r="AB46" s="24"/>
      <c r="AC46" s="46"/>
      <c r="AD46" s="17"/>
      <c r="AE46" s="36"/>
      <c r="AF46" s="36"/>
      <c r="AG46" s="17"/>
      <c r="AH46" s="17"/>
      <c r="AI46" s="17"/>
      <c r="AJ46" s="17"/>
      <c r="AK46" s="17"/>
      <c r="AL46" s="22"/>
    </row>
    <row r="47" spans="1:39">
      <c r="A47" s="17"/>
      <c r="B47" s="17"/>
      <c r="C47" s="88"/>
      <c r="D47" s="379"/>
      <c r="E47" s="38"/>
      <c r="F47" s="29"/>
      <c r="G47" s="216"/>
      <c r="H47" s="24"/>
      <c r="I47" s="46"/>
      <c r="J47" s="17"/>
      <c r="K47" s="17"/>
      <c r="L47" s="17"/>
      <c r="M47" s="18"/>
      <c r="N47" s="18"/>
      <c r="O47" s="19"/>
      <c r="P47" s="20"/>
      <c r="Q47" s="222"/>
      <c r="R47" s="21"/>
      <c r="S47" s="47"/>
      <c r="T47" s="17"/>
      <c r="U47" s="22"/>
      <c r="V47" s="17"/>
      <c r="W47" s="18"/>
      <c r="X47" s="18"/>
      <c r="Y47" s="37"/>
      <c r="Z47" s="38"/>
      <c r="AA47" s="223"/>
      <c r="AB47" s="39"/>
      <c r="AC47" s="47"/>
      <c r="AD47" s="17"/>
      <c r="AE47" s="36"/>
      <c r="AF47" s="36"/>
      <c r="AG47" s="17"/>
      <c r="AH47" s="17"/>
      <c r="AI47" s="17"/>
      <c r="AJ47" s="17"/>
      <c r="AK47" s="17"/>
      <c r="AL47" s="22"/>
    </row>
    <row r="48" spans="1:39">
      <c r="A48" s="22"/>
      <c r="B48" s="22"/>
      <c r="C48" s="88"/>
      <c r="D48" s="379"/>
      <c r="E48" s="38"/>
      <c r="F48" s="29"/>
      <c r="G48" s="216"/>
      <c r="H48" s="24"/>
      <c r="I48" s="46"/>
      <c r="J48" s="22"/>
      <c r="K48" s="4"/>
      <c r="L48" s="22"/>
      <c r="M48" s="76"/>
      <c r="N48" s="76"/>
      <c r="O48" s="77"/>
      <c r="P48" s="78"/>
      <c r="Q48" s="218"/>
      <c r="R48" s="79"/>
      <c r="S48" s="80"/>
      <c r="T48" s="22"/>
      <c r="U48" s="81"/>
      <c r="V48" s="22"/>
      <c r="W48" s="76"/>
      <c r="X48" s="76"/>
      <c r="Y48" s="86"/>
      <c r="Z48" s="78"/>
      <c r="AA48" s="218"/>
      <c r="AB48" s="79"/>
      <c r="AC48" s="80"/>
      <c r="AD48" s="22"/>
      <c r="AE48" s="36"/>
      <c r="AF48" s="36"/>
      <c r="AL48" s="22"/>
    </row>
    <row r="49" spans="1:38">
      <c r="A49" s="22"/>
      <c r="B49" s="22"/>
      <c r="C49" s="88"/>
      <c r="D49" s="379"/>
      <c r="E49" s="38"/>
      <c r="F49" s="29"/>
      <c r="G49" s="216"/>
      <c r="H49" s="24"/>
      <c r="I49" s="46"/>
      <c r="J49" s="22"/>
      <c r="K49" s="17"/>
      <c r="L49" s="22"/>
      <c r="M49" s="26"/>
      <c r="N49" s="26"/>
      <c r="O49" s="22"/>
      <c r="P49" s="29"/>
      <c r="Q49" s="216"/>
      <c r="R49" s="24"/>
      <c r="S49" s="46"/>
      <c r="T49" s="22"/>
      <c r="U49" s="25"/>
      <c r="V49" s="22"/>
      <c r="W49" s="26"/>
      <c r="X49" s="26"/>
      <c r="Y49" s="40"/>
      <c r="Z49" s="29"/>
      <c r="AA49" s="216"/>
      <c r="AB49" s="24"/>
      <c r="AC49" s="46"/>
      <c r="AD49" s="22"/>
      <c r="AE49" s="36"/>
      <c r="AF49" s="36"/>
      <c r="AL49" s="25"/>
    </row>
    <row r="50" spans="1:38">
      <c r="A50" s="22"/>
      <c r="B50" s="22"/>
      <c r="C50" s="88"/>
      <c r="D50" s="379"/>
      <c r="E50" s="38"/>
      <c r="F50" s="29"/>
      <c r="G50" s="216"/>
      <c r="H50" s="24"/>
      <c r="I50" s="46"/>
      <c r="J50" s="22"/>
      <c r="K50" s="17"/>
      <c r="L50" s="22"/>
      <c r="M50" s="26"/>
      <c r="N50" s="26"/>
      <c r="O50" s="27"/>
      <c r="P50" s="29"/>
      <c r="Q50" s="216"/>
      <c r="R50" s="24"/>
      <c r="S50" s="46"/>
      <c r="T50" s="22"/>
      <c r="U50" s="25"/>
      <c r="V50" s="22"/>
      <c r="W50" s="26"/>
      <c r="X50" s="26"/>
      <c r="Y50" s="27"/>
      <c r="Z50" s="29"/>
      <c r="AA50" s="216"/>
      <c r="AB50" s="24"/>
      <c r="AC50" s="46"/>
      <c r="AD50" s="22"/>
      <c r="AE50" s="36"/>
      <c r="AF50" s="36"/>
      <c r="AL50" s="22"/>
    </row>
    <row r="51" spans="1:38">
      <c r="A51" s="22"/>
      <c r="B51" s="22"/>
      <c r="C51" s="88"/>
      <c r="D51" s="379"/>
      <c r="E51" s="38"/>
      <c r="F51" s="29"/>
      <c r="G51" s="216"/>
      <c r="H51" s="24"/>
      <c r="I51" s="46"/>
      <c r="J51" s="22"/>
      <c r="K51" s="17"/>
      <c r="L51" s="22"/>
      <c r="M51" s="82"/>
      <c r="N51" s="82"/>
      <c r="O51" s="83"/>
      <c r="P51" s="29"/>
      <c r="Q51" s="216"/>
      <c r="R51" s="24"/>
      <c r="S51" s="46"/>
      <c r="T51" s="22"/>
      <c r="U51" s="25"/>
      <c r="V51" s="22"/>
      <c r="W51" s="26"/>
      <c r="X51" s="26"/>
      <c r="Y51" s="27"/>
      <c r="Z51" s="29"/>
      <c r="AA51" s="216"/>
      <c r="AB51" s="24"/>
      <c r="AC51" s="46"/>
      <c r="AD51" s="22"/>
      <c r="AE51" s="36"/>
      <c r="AF51" s="36"/>
      <c r="AL51" s="17"/>
    </row>
    <row r="52" spans="1:38">
      <c r="A52" s="22"/>
      <c r="B52" s="22"/>
      <c r="C52" s="88"/>
      <c r="D52" s="379"/>
      <c r="E52" s="38"/>
      <c r="F52" s="29"/>
      <c r="G52" s="216"/>
      <c r="H52" s="24"/>
      <c r="I52" s="46"/>
      <c r="J52" s="22"/>
      <c r="K52" s="17"/>
      <c r="L52" s="22"/>
      <c r="M52" s="84"/>
      <c r="N52" s="84"/>
      <c r="O52" s="83"/>
      <c r="P52" s="89"/>
      <c r="Q52" s="215"/>
      <c r="R52" s="90"/>
      <c r="S52" s="91"/>
      <c r="T52" s="22"/>
      <c r="U52" s="25"/>
      <c r="V52" s="22"/>
      <c r="W52" s="82"/>
      <c r="X52" s="82"/>
      <c r="Y52" s="83"/>
      <c r="Z52" s="29"/>
      <c r="AA52" s="216"/>
      <c r="AB52" s="24"/>
      <c r="AC52" s="46"/>
      <c r="AD52" s="22"/>
      <c r="AE52" s="36"/>
      <c r="AF52" s="36"/>
      <c r="AL52" s="17"/>
    </row>
    <row r="53" spans="1:38">
      <c r="A53" s="22"/>
      <c r="B53" s="22"/>
      <c r="C53" s="20"/>
      <c r="D53" s="377"/>
      <c r="E53" s="88"/>
      <c r="F53" s="29"/>
      <c r="G53" s="216"/>
      <c r="H53" s="24"/>
      <c r="I53" s="46"/>
      <c r="J53" s="22"/>
      <c r="K53" s="17"/>
      <c r="L53" s="22"/>
      <c r="M53" s="93"/>
      <c r="N53" s="93"/>
      <c r="O53" s="41"/>
      <c r="P53" s="29"/>
      <c r="Q53" s="216"/>
      <c r="R53" s="24"/>
      <c r="S53" s="46"/>
      <c r="T53" s="22"/>
      <c r="U53" s="25"/>
      <c r="V53" s="22"/>
      <c r="W53" s="82"/>
      <c r="X53" s="82"/>
      <c r="Y53" s="83"/>
      <c r="Z53" s="29"/>
      <c r="AA53" s="216"/>
      <c r="AB53" s="24"/>
      <c r="AC53" s="46"/>
      <c r="AD53" s="22"/>
      <c r="AE53" s="36"/>
      <c r="AF53" s="36"/>
    </row>
    <row r="54" spans="1:38">
      <c r="A54" s="22"/>
      <c r="B54" s="22"/>
      <c r="C54" s="20"/>
      <c r="D54" s="377"/>
      <c r="E54" s="88"/>
      <c r="F54" s="29"/>
      <c r="G54" s="216"/>
      <c r="H54" s="24"/>
      <c r="I54" s="46"/>
      <c r="J54" s="22"/>
      <c r="K54" s="17"/>
      <c r="L54" s="22"/>
      <c r="M54" s="93"/>
      <c r="N54" s="93"/>
      <c r="O54" s="41"/>
      <c r="P54" s="29"/>
      <c r="Q54" s="216"/>
      <c r="R54" s="24"/>
      <c r="S54" s="46"/>
      <c r="T54" s="22"/>
      <c r="U54" s="25"/>
      <c r="V54" s="22"/>
      <c r="W54" s="82"/>
      <c r="X54" s="82"/>
      <c r="Y54" s="92"/>
      <c r="Z54" s="29"/>
      <c r="AA54" s="216"/>
      <c r="AB54" s="24"/>
      <c r="AC54" s="46"/>
      <c r="AD54" s="22"/>
      <c r="AE54" s="36"/>
      <c r="AF54" s="36"/>
    </row>
    <row r="55" spans="1:38">
      <c r="A55" s="22"/>
      <c r="B55" s="22"/>
      <c r="C55" s="26"/>
      <c r="D55" s="380"/>
      <c r="E55" s="22"/>
      <c r="F55" s="29"/>
      <c r="G55" s="216"/>
      <c r="H55" s="24"/>
      <c r="I55" s="46"/>
      <c r="J55" s="22"/>
      <c r="K55" s="17"/>
      <c r="L55" s="22"/>
      <c r="M55" s="93"/>
      <c r="N55" s="93"/>
      <c r="O55" s="41"/>
      <c r="P55" s="29"/>
      <c r="Q55" s="216"/>
      <c r="R55" s="24"/>
      <c r="S55" s="46"/>
      <c r="T55" s="22"/>
      <c r="U55" s="25"/>
      <c r="V55" s="22"/>
      <c r="W55" s="26"/>
      <c r="X55" s="26"/>
      <c r="Y55" s="27"/>
      <c r="Z55" s="29"/>
      <c r="AA55" s="216"/>
      <c r="AB55" s="24"/>
      <c r="AC55" s="46"/>
      <c r="AD55" s="22"/>
      <c r="AE55" s="36"/>
      <c r="AF55" s="36"/>
    </row>
    <row r="56" spans="1:38">
      <c r="A56" s="22"/>
      <c r="B56" s="22"/>
      <c r="C56" s="26"/>
      <c r="D56" s="380"/>
      <c r="E56" s="22"/>
      <c r="F56" s="29"/>
      <c r="G56" s="216"/>
      <c r="H56" s="24"/>
      <c r="I56" s="46"/>
      <c r="J56" s="22"/>
      <c r="K56" s="17"/>
      <c r="L56" s="22"/>
      <c r="M56" s="93"/>
      <c r="N56" s="93"/>
      <c r="O56" s="42"/>
      <c r="P56" s="29"/>
      <c r="Q56" s="216"/>
      <c r="R56" s="24"/>
      <c r="S56" s="46"/>
      <c r="T56" s="22"/>
      <c r="U56" s="25"/>
      <c r="V56" s="22"/>
      <c r="W56" s="26"/>
      <c r="X56" s="26"/>
      <c r="Y56" s="41"/>
      <c r="Z56" s="29"/>
      <c r="AA56" s="216"/>
      <c r="AB56" s="24"/>
      <c r="AC56" s="46"/>
      <c r="AD56" s="22"/>
      <c r="AE56" s="36"/>
      <c r="AF56" s="96"/>
    </row>
    <row r="57" spans="1:38">
      <c r="A57" s="22"/>
      <c r="B57" s="22"/>
      <c r="C57" s="94"/>
      <c r="D57" s="381"/>
      <c r="E57" s="85"/>
      <c r="F57" s="29"/>
      <c r="G57" s="216"/>
      <c r="H57" s="24"/>
      <c r="I57" s="46"/>
      <c r="J57" s="22"/>
      <c r="K57" s="95"/>
      <c r="L57" s="22"/>
      <c r="M57" s="85"/>
      <c r="N57" s="85"/>
      <c r="O57" s="85"/>
      <c r="P57" s="29"/>
      <c r="Q57" s="216"/>
      <c r="R57" s="24"/>
      <c r="S57" s="46"/>
      <c r="T57" s="22"/>
      <c r="U57" s="81"/>
      <c r="V57" s="22"/>
      <c r="W57" s="85"/>
      <c r="X57" s="85"/>
      <c r="Y57" s="85"/>
      <c r="Z57" s="29"/>
      <c r="AA57" s="216"/>
      <c r="AB57" s="24"/>
      <c r="AC57" s="46"/>
      <c r="AD57" s="22"/>
      <c r="AE57" s="96"/>
      <c r="AF57" s="23"/>
    </row>
    <row r="58" spans="1:38">
      <c r="A58" s="22"/>
      <c r="B58" s="22"/>
      <c r="C58" s="76"/>
      <c r="D58" s="382"/>
      <c r="E58" s="87"/>
      <c r="F58" s="29"/>
      <c r="G58" s="216"/>
      <c r="H58" s="24"/>
      <c r="I58" s="46"/>
      <c r="J58" s="22"/>
      <c r="K58" s="4"/>
      <c r="L58" s="22"/>
      <c r="M58" s="76"/>
      <c r="N58" s="76"/>
      <c r="O58" s="87"/>
      <c r="P58" s="29"/>
      <c r="Q58" s="216"/>
      <c r="R58" s="24"/>
      <c r="S58" s="46"/>
      <c r="T58" s="22"/>
      <c r="U58" s="81"/>
      <c r="V58" s="22"/>
      <c r="W58" s="76"/>
      <c r="X58" s="76"/>
      <c r="Y58" s="87"/>
      <c r="Z58" s="29"/>
      <c r="AA58" s="216"/>
      <c r="AB58" s="24"/>
      <c r="AC58" s="46"/>
      <c r="AD58" s="22"/>
      <c r="AE58" s="23"/>
      <c r="AF58" s="34"/>
    </row>
    <row r="59" spans="1:38">
      <c r="A59" s="22"/>
      <c r="B59" s="22"/>
      <c r="C59" s="18"/>
      <c r="D59" s="383"/>
      <c r="E59" s="29"/>
      <c r="F59" s="35"/>
      <c r="G59" s="216"/>
      <c r="H59" s="24"/>
      <c r="I59" s="36"/>
      <c r="J59" s="22"/>
      <c r="K59" s="22"/>
      <c r="L59" s="22"/>
      <c r="M59" s="18"/>
      <c r="N59" s="18"/>
      <c r="O59" s="37"/>
      <c r="P59" s="38"/>
      <c r="Q59" s="223"/>
      <c r="R59" s="39"/>
      <c r="S59" s="22"/>
      <c r="T59" s="22"/>
      <c r="U59" s="36"/>
      <c r="V59" s="22"/>
      <c r="W59" s="26"/>
      <c r="X59" s="26"/>
      <c r="Y59" s="32"/>
      <c r="Z59" s="4"/>
      <c r="AA59" s="217"/>
      <c r="AB59" s="33"/>
      <c r="AC59" s="17"/>
      <c r="AD59" s="22"/>
      <c r="AE59" s="34"/>
      <c r="AF59" s="34"/>
    </row>
    <row r="60" spans="1:38">
      <c r="A60" s="17"/>
      <c r="B60" s="17"/>
      <c r="C60" s="26"/>
      <c r="D60" s="380"/>
      <c r="E60" s="30"/>
      <c r="F60" s="3"/>
      <c r="G60" s="219"/>
      <c r="H60" s="31"/>
      <c r="I60" s="17"/>
      <c r="J60" s="17"/>
      <c r="K60" s="28"/>
      <c r="L60" s="17"/>
      <c r="M60" s="18"/>
      <c r="N60" s="18"/>
      <c r="O60" s="43"/>
      <c r="P60" s="20"/>
      <c r="Q60" s="222"/>
      <c r="R60" s="21"/>
      <c r="S60" s="34"/>
      <c r="T60" s="17"/>
      <c r="U60" s="17"/>
      <c r="V60" s="17"/>
      <c r="W60" s="26"/>
      <c r="X60" s="26"/>
      <c r="Y60" s="32"/>
      <c r="Z60" s="4"/>
      <c r="AA60" s="217"/>
      <c r="AB60" s="33"/>
      <c r="AC60" s="17"/>
      <c r="AD60" s="17"/>
      <c r="AE60" s="34"/>
    </row>
  </sheetData>
  <mergeCells count="11">
    <mergeCell ref="AG10:AH10"/>
    <mergeCell ref="AG8:AI8"/>
    <mergeCell ref="D2:G2"/>
    <mergeCell ref="N2:Q2"/>
    <mergeCell ref="X2:AA2"/>
    <mergeCell ref="D15:G15"/>
    <mergeCell ref="N15:Q15"/>
    <mergeCell ref="X15:AA15"/>
    <mergeCell ref="D28:G28"/>
    <mergeCell ref="N28:Q28"/>
    <mergeCell ref="X28:AA28"/>
  </mergeCell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sheetPr>
    <tabColor theme="5" tint="0.39997558519241921"/>
  </sheetPr>
  <dimension ref="A1:AU60"/>
  <sheetViews>
    <sheetView workbookViewId="0">
      <selection activeCell="C4" sqref="C4"/>
    </sheetView>
  </sheetViews>
  <sheetFormatPr defaultRowHeight="12.75"/>
  <cols>
    <col min="1" max="1" width="1.42578125" style="2" customWidth="1"/>
    <col min="2" max="2" width="0.85546875" style="2" customWidth="1"/>
    <col min="3" max="3" width="18.28515625" style="5" customWidth="1"/>
    <col min="4" max="4" width="5" style="384" customWidth="1"/>
    <col min="5" max="5" width="6.140625" style="10" customWidth="1"/>
    <col min="6" max="6" width="5" style="11" customWidth="1"/>
    <col min="7" max="7" width="5" style="220" customWidth="1"/>
    <col min="8" max="8" width="4.7109375" style="12" customWidth="1"/>
    <col min="9" max="9" width="4.7109375" style="2" customWidth="1"/>
    <col min="10" max="10" width="0.85546875" style="2" customWidth="1"/>
    <col min="11" max="11" width="2.7109375" style="9" customWidth="1"/>
    <col min="12" max="12" width="0.85546875" style="2" customWidth="1"/>
    <col min="13" max="13" width="18.28515625" style="13" customWidth="1"/>
    <col min="14" max="14" width="5" style="13" customWidth="1"/>
    <col min="15" max="15" width="6.140625" style="14" customWidth="1"/>
    <col min="16" max="16" width="5" style="15" customWidth="1"/>
    <col min="17" max="17" width="5" style="224" customWidth="1"/>
    <col min="18" max="18" width="4.7109375" style="16" customWidth="1"/>
    <col min="19" max="19" width="4.7109375" style="1" customWidth="1"/>
    <col min="20" max="20" width="0.85546875" style="2" customWidth="1"/>
    <col min="21" max="21" width="2.7109375" style="2" customWidth="1"/>
    <col min="22" max="22" width="0.85546875" style="2" customWidth="1"/>
    <col min="23" max="23" width="18.28515625" style="5" customWidth="1"/>
    <col min="24" max="24" width="5" style="5" customWidth="1"/>
    <col min="25" max="25" width="6.140625" style="6" customWidth="1"/>
    <col min="26" max="26" width="5" style="7" customWidth="1"/>
    <col min="27" max="27" width="5" style="214" customWidth="1"/>
    <col min="28" max="28" width="4.7109375" style="8" customWidth="1"/>
    <col min="29" max="29" width="4.7109375" style="2" customWidth="1"/>
    <col min="30" max="30" width="0.85546875" style="2" customWidth="1"/>
    <col min="31" max="31" width="2.7109375" style="1" customWidth="1"/>
    <col min="32" max="32" width="0.85546875" style="1" customWidth="1"/>
    <col min="33" max="33" width="10.7109375" style="2" customWidth="1"/>
    <col min="34" max="36" width="6.28515625" style="2" customWidth="1"/>
    <col min="37" max="37" width="6.85546875" style="2" customWidth="1"/>
    <col min="38" max="38" width="0.85546875" style="2" customWidth="1"/>
    <col min="39" max="39" width="2.7109375" style="17" customWidth="1"/>
    <col min="40" max="40" width="7.7109375" style="2" customWidth="1"/>
    <col min="41" max="41" width="2.7109375" style="2" customWidth="1"/>
    <col min="42" max="43" width="9.140625" style="2"/>
    <col min="44" max="44" width="9.42578125" style="2" bestFit="1" customWidth="1"/>
    <col min="45" max="16384" width="9.140625" style="2"/>
  </cols>
  <sheetData>
    <row r="1" spans="1:47" ht="12" customHeight="1">
      <c r="A1" s="52"/>
      <c r="B1" s="58"/>
      <c r="C1" s="74"/>
      <c r="D1" s="368"/>
      <c r="E1" s="75"/>
      <c r="F1" s="49"/>
      <c r="G1" s="213"/>
      <c r="H1" s="50"/>
      <c r="I1" s="51"/>
      <c r="J1" s="58"/>
      <c r="K1" s="67"/>
      <c r="L1" s="58"/>
      <c r="M1" s="74"/>
      <c r="N1" s="74"/>
      <c r="O1" s="238"/>
      <c r="P1" s="49"/>
      <c r="Q1" s="213"/>
      <c r="R1" s="50"/>
      <c r="S1" s="51"/>
      <c r="T1" s="58"/>
      <c r="U1" s="71"/>
      <c r="V1" s="58"/>
      <c r="W1" s="74"/>
      <c r="X1" s="74"/>
      <c r="Y1" s="75"/>
      <c r="Z1" s="49"/>
      <c r="AA1" s="213"/>
      <c r="AB1" s="50"/>
      <c r="AC1" s="51"/>
      <c r="AD1" s="58"/>
      <c r="AE1" s="58"/>
      <c r="AF1" s="58"/>
      <c r="AG1" s="59"/>
      <c r="AH1" s="60"/>
      <c r="AI1" s="61"/>
      <c r="AJ1" s="55"/>
      <c r="AK1" s="55"/>
      <c r="AL1" s="55"/>
      <c r="AM1" s="55"/>
      <c r="AN1" s="20"/>
      <c r="AO1" s="17"/>
      <c r="AP1" s="17"/>
      <c r="AQ1" s="17"/>
      <c r="AR1" s="17"/>
      <c r="AS1" s="17"/>
      <c r="AT1" s="17"/>
      <c r="AU1" s="17"/>
    </row>
    <row r="2" spans="1:47" ht="18" customHeight="1">
      <c r="A2" s="52"/>
      <c r="B2" s="151"/>
      <c r="C2" s="385">
        <v>0</v>
      </c>
      <c r="D2" s="490" t="s">
        <v>118</v>
      </c>
      <c r="E2" s="490"/>
      <c r="F2" s="490"/>
      <c r="G2" s="490"/>
      <c r="H2" s="386"/>
      <c r="I2" s="386"/>
      <c r="J2" s="387"/>
      <c r="K2" s="388"/>
      <c r="L2" s="387"/>
      <c r="M2" s="385">
        <v>0</v>
      </c>
      <c r="N2" s="490" t="s">
        <v>118</v>
      </c>
      <c r="O2" s="490"/>
      <c r="P2" s="490"/>
      <c r="Q2" s="490"/>
      <c r="R2" s="386"/>
      <c r="S2" s="386"/>
      <c r="T2" s="387"/>
      <c r="U2" s="389"/>
      <c r="V2" s="387"/>
      <c r="W2" s="385">
        <v>0</v>
      </c>
      <c r="X2" s="490" t="s">
        <v>118</v>
      </c>
      <c r="Y2" s="490"/>
      <c r="Z2" s="490"/>
      <c r="AA2" s="490"/>
      <c r="AB2" s="386"/>
      <c r="AC2" s="386"/>
      <c r="AD2" s="151"/>
      <c r="AE2" s="58"/>
      <c r="AF2" s="151"/>
      <c r="AG2" s="363" t="s">
        <v>113</v>
      </c>
      <c r="AH2" s="157" t="s">
        <v>112</v>
      </c>
      <c r="AI2" s="157" t="s">
        <v>2</v>
      </c>
      <c r="AJ2" s="157" t="s">
        <v>1</v>
      </c>
      <c r="AK2" s="152" t="s">
        <v>119</v>
      </c>
      <c r="AL2" s="151"/>
      <c r="AM2" s="52"/>
      <c r="AN2" s="17"/>
      <c r="AO2" s="3"/>
      <c r="AP2" s="187"/>
      <c r="AQ2" s="79"/>
      <c r="AR2" s="80"/>
      <c r="AS2" s="188"/>
      <c r="AT2" s="22"/>
      <c r="AU2" s="17"/>
    </row>
    <row r="3" spans="1:47" ht="12" customHeight="1">
      <c r="A3" s="52"/>
      <c r="B3" s="165"/>
      <c r="C3" s="329" t="s">
        <v>71</v>
      </c>
      <c r="D3" s="328" t="s">
        <v>125</v>
      </c>
      <c r="E3" s="392" t="s">
        <v>126</v>
      </c>
      <c r="F3" s="153" t="s">
        <v>93</v>
      </c>
      <c r="G3" s="209" t="s">
        <v>94</v>
      </c>
      <c r="H3" s="154" t="s">
        <v>0</v>
      </c>
      <c r="I3" s="155" t="s">
        <v>27</v>
      </c>
      <c r="J3" s="165"/>
      <c r="K3" s="71"/>
      <c r="L3" s="165"/>
      <c r="M3" s="329" t="s">
        <v>71</v>
      </c>
      <c r="N3" s="328" t="s">
        <v>125</v>
      </c>
      <c r="O3" s="392" t="s">
        <v>126</v>
      </c>
      <c r="P3" s="153" t="s">
        <v>93</v>
      </c>
      <c r="Q3" s="209" t="s">
        <v>94</v>
      </c>
      <c r="R3" s="154" t="s">
        <v>0</v>
      </c>
      <c r="S3" s="155" t="s">
        <v>27</v>
      </c>
      <c r="T3" s="165"/>
      <c r="U3" s="56"/>
      <c r="V3" s="165"/>
      <c r="W3" s="329" t="s">
        <v>71</v>
      </c>
      <c r="X3" s="328" t="s">
        <v>125</v>
      </c>
      <c r="Y3" s="392" t="s">
        <v>126</v>
      </c>
      <c r="Z3" s="153" t="s">
        <v>93</v>
      </c>
      <c r="AA3" s="209" t="s">
        <v>94</v>
      </c>
      <c r="AB3" s="154" t="s">
        <v>0</v>
      </c>
      <c r="AC3" s="155" t="s">
        <v>27</v>
      </c>
      <c r="AD3" s="165"/>
      <c r="AE3" s="57"/>
      <c r="AF3" s="151"/>
      <c r="AG3" s="181" t="s">
        <v>91</v>
      </c>
      <c r="AH3" s="206">
        <f>F11+P11+Z11+Z24+P24+F24+F37+P37+Z37</f>
        <v>0</v>
      </c>
      <c r="AI3" s="178" t="e">
        <f>AJ3*100/(AJ3+AJ4+AJ5+AJ6)</f>
        <v>#DIV/0!</v>
      </c>
      <c r="AJ3" s="206">
        <f>F12+P12+Z12+Z25+P25+F25+F38+P38+Z38</f>
        <v>0</v>
      </c>
      <c r="AK3" s="234">
        <f>IF(TMB!$D$17="L",AH3/TMB!$C$12,IF(TMB!$D$17="T",AH3/TMB!$C$3,"L/T?"))</f>
        <v>0</v>
      </c>
      <c r="AL3" s="151"/>
      <c r="AM3" s="52"/>
      <c r="AN3" s="17"/>
      <c r="AO3" s="88"/>
      <c r="AP3" s="189"/>
      <c r="AQ3" s="190"/>
      <c r="AR3" s="191"/>
      <c r="AS3" s="192"/>
      <c r="AT3" s="38"/>
      <c r="AU3" s="17"/>
    </row>
    <row r="4" spans="1:47" ht="12" customHeight="1">
      <c r="A4" s="58"/>
      <c r="B4" s="151"/>
      <c r="C4" s="358"/>
      <c r="D4" s="393"/>
      <c r="E4" s="99" t="str">
        <f t="shared" ref="E4:E10" si="0">IF(C4="","",VLOOKUP(C4,Nutr,2,0))</f>
        <v/>
      </c>
      <c r="F4" s="333" t="str">
        <f t="shared" ref="F4:F10" si="1">IF(C4="","",VLOOKUP(C4,Nutr,3,0)*D4)</f>
        <v/>
      </c>
      <c r="G4" s="263" t="str">
        <f t="shared" ref="G4:G10" si="2">IF(C4="","",VLOOKUP(C4,Nutr,4,0)*D4)</f>
        <v/>
      </c>
      <c r="H4" s="334" t="str">
        <f t="shared" ref="H4:H10" si="3">IF(C4="","",VLOOKUP(C4,Nutr,5,0)*D4)</f>
        <v/>
      </c>
      <c r="I4" s="335" t="str">
        <f t="shared" ref="I4:I10" si="4">IF(C4="","",VLOOKUP(C4,Nutr,6,0)*D4)</f>
        <v/>
      </c>
      <c r="J4" s="151"/>
      <c r="K4" s="52"/>
      <c r="L4" s="151"/>
      <c r="M4" s="358"/>
      <c r="N4" s="393"/>
      <c r="O4" s="99" t="str">
        <f t="shared" ref="O4:O10" si="5">IF(M4="","",VLOOKUP(M4,Nutr,2,0))</f>
        <v/>
      </c>
      <c r="P4" s="333" t="str">
        <f t="shared" ref="P4:P10" si="6">IF(M4="","",VLOOKUP(M4,Nutr,3,0)*N4)</f>
        <v/>
      </c>
      <c r="Q4" s="263" t="str">
        <f t="shared" ref="Q4:Q10" si="7">IF(M4="","",VLOOKUP(M4,Nutr,4,0)*N4)</f>
        <v/>
      </c>
      <c r="R4" s="334" t="str">
        <f t="shared" ref="R4:R10" si="8">IF(M4="","",VLOOKUP(M4,Nutr,5,0)*N4)</f>
        <v/>
      </c>
      <c r="S4" s="335" t="str">
        <f t="shared" ref="S4:S10" si="9">IF(M4="","",VLOOKUP(M4,Nutr,6,0)*N4)</f>
        <v/>
      </c>
      <c r="T4" s="151"/>
      <c r="U4" s="55"/>
      <c r="V4" s="151"/>
      <c r="W4" s="358"/>
      <c r="X4" s="393"/>
      <c r="Y4" s="99" t="str">
        <f t="shared" ref="Y4:Y10" si="10">IF(W4="","",VLOOKUP(W4,Nutr,2,0))</f>
        <v/>
      </c>
      <c r="Z4" s="333" t="str">
        <f t="shared" ref="Z4:Z10" si="11">IF(W4="","",VLOOKUP(W4,Nutr,3,0)*X4)</f>
        <v/>
      </c>
      <c r="AA4" s="263" t="str">
        <f t="shared" ref="AA4:AA10" si="12">IF(W4="","",VLOOKUP(W4,Nutr,4,0)*X4)</f>
        <v/>
      </c>
      <c r="AB4" s="334" t="str">
        <f t="shared" ref="AB4:AB10" si="13">IF(W4="","",VLOOKUP(W4,Nutr,5,0)*X4)</f>
        <v/>
      </c>
      <c r="AC4" s="335" t="str">
        <f t="shared" ref="AC4:AC10" si="14">IF(W4="","",VLOOKUP(W4,Nutr,6,0)*X4)</f>
        <v/>
      </c>
      <c r="AD4" s="151"/>
      <c r="AE4" s="57"/>
      <c r="AF4" s="151"/>
      <c r="AG4" s="225" t="s">
        <v>92</v>
      </c>
      <c r="AH4" s="227">
        <f>G11+Q11+AA11+AA24+Q24+G24+G37+Q37+AA37</f>
        <v>0</v>
      </c>
      <c r="AI4" s="226" t="e">
        <f>AJ4*100/(AJ3+AJ4+AJ5+AJ6)</f>
        <v>#DIV/0!</v>
      </c>
      <c r="AJ4" s="227">
        <f>G12+Q12+AA12+AA25+Q25+G25+G38+Q38+AA38</f>
        <v>0</v>
      </c>
      <c r="AK4" s="396">
        <f>IF(TMB!$D$17="L",AH4/TMB!$C$12,IF(TMB!$D$17="T",AH4/TMB!$C$3,"L/T?"))</f>
        <v>0</v>
      </c>
      <c r="AL4" s="151"/>
      <c r="AM4" s="58"/>
      <c r="AN4" s="36"/>
      <c r="AO4" s="129"/>
      <c r="AP4" s="29"/>
      <c r="AQ4" s="193"/>
      <c r="AR4" s="194"/>
      <c r="AS4" s="38"/>
      <c r="AT4" s="38"/>
      <c r="AU4" s="17"/>
    </row>
    <row r="5" spans="1:47" ht="12" customHeight="1">
      <c r="A5" s="58"/>
      <c r="B5" s="151"/>
      <c r="C5" s="358"/>
      <c r="D5" s="393"/>
      <c r="E5" s="99" t="str">
        <f t="shared" si="0"/>
        <v/>
      </c>
      <c r="F5" s="333" t="str">
        <f t="shared" si="1"/>
        <v/>
      </c>
      <c r="G5" s="263" t="str">
        <f t="shared" si="2"/>
        <v/>
      </c>
      <c r="H5" s="334" t="str">
        <f t="shared" si="3"/>
        <v/>
      </c>
      <c r="I5" s="335" t="str">
        <f t="shared" si="4"/>
        <v/>
      </c>
      <c r="J5" s="151"/>
      <c r="K5" s="52"/>
      <c r="L5" s="151"/>
      <c r="M5" s="358"/>
      <c r="N5" s="393"/>
      <c r="O5" s="99" t="str">
        <f t="shared" si="5"/>
        <v/>
      </c>
      <c r="P5" s="333" t="str">
        <f t="shared" si="6"/>
        <v/>
      </c>
      <c r="Q5" s="263" t="str">
        <f t="shared" si="7"/>
        <v/>
      </c>
      <c r="R5" s="334" t="str">
        <f t="shared" si="8"/>
        <v/>
      </c>
      <c r="S5" s="335" t="str">
        <f t="shared" si="9"/>
        <v/>
      </c>
      <c r="T5" s="151"/>
      <c r="U5" s="55"/>
      <c r="V5" s="151"/>
      <c r="W5" s="358"/>
      <c r="X5" s="393"/>
      <c r="Y5" s="99" t="str">
        <f t="shared" si="10"/>
        <v/>
      </c>
      <c r="Z5" s="333" t="str">
        <f t="shared" si="11"/>
        <v/>
      </c>
      <c r="AA5" s="263" t="str">
        <f t="shared" si="12"/>
        <v/>
      </c>
      <c r="AB5" s="334" t="str">
        <f t="shared" si="13"/>
        <v/>
      </c>
      <c r="AC5" s="335" t="str">
        <f t="shared" si="14"/>
        <v/>
      </c>
      <c r="AD5" s="151"/>
      <c r="AE5" s="57"/>
      <c r="AF5" s="151"/>
      <c r="AG5" s="182" t="s">
        <v>20</v>
      </c>
      <c r="AH5" s="207">
        <f>H11+R11+AB11+H24+R24+AB24+H37+R37+AB37</f>
        <v>0</v>
      </c>
      <c r="AI5" s="179" t="e">
        <f>AJ5*100/(AJ3+AJ4+AJ5+AJ6)</f>
        <v>#DIV/0!</v>
      </c>
      <c r="AJ5" s="207">
        <f>H12+R12+AB12+AB25+R25+H25+H38+R38+AB38</f>
        <v>0</v>
      </c>
      <c r="AK5" s="397">
        <f>IF(TMB!$D$17="L",AH5/TMB!$C$12,IF(TMB!$D$17="T",AH5/TMB!$C$3,"L/T?"))</f>
        <v>0</v>
      </c>
      <c r="AL5" s="151"/>
      <c r="AM5" s="55"/>
      <c r="AN5" s="17"/>
      <c r="AO5" s="195"/>
      <c r="AP5" s="196"/>
      <c r="AQ5" s="197"/>
      <c r="AR5" s="197"/>
      <c r="AS5" s="197"/>
      <c r="AT5" s="38"/>
      <c r="AU5" s="17"/>
    </row>
    <row r="6" spans="1:47" ht="12" customHeight="1">
      <c r="A6" s="58"/>
      <c r="B6" s="151"/>
      <c r="C6" s="358"/>
      <c r="D6" s="393"/>
      <c r="E6" s="99" t="str">
        <f t="shared" si="0"/>
        <v/>
      </c>
      <c r="F6" s="333" t="str">
        <f t="shared" si="1"/>
        <v/>
      </c>
      <c r="G6" s="263" t="str">
        <f t="shared" si="2"/>
        <v/>
      </c>
      <c r="H6" s="334" t="str">
        <f t="shared" si="3"/>
        <v/>
      </c>
      <c r="I6" s="335" t="str">
        <f t="shared" si="4"/>
        <v/>
      </c>
      <c r="J6" s="151"/>
      <c r="K6" s="52"/>
      <c r="L6" s="151"/>
      <c r="M6" s="358"/>
      <c r="N6" s="393"/>
      <c r="O6" s="99" t="str">
        <f t="shared" si="5"/>
        <v/>
      </c>
      <c r="P6" s="333" t="str">
        <f t="shared" si="6"/>
        <v/>
      </c>
      <c r="Q6" s="263" t="str">
        <f t="shared" si="7"/>
        <v/>
      </c>
      <c r="R6" s="334" t="str">
        <f t="shared" si="8"/>
        <v/>
      </c>
      <c r="S6" s="335" t="str">
        <f t="shared" si="9"/>
        <v/>
      </c>
      <c r="T6" s="151"/>
      <c r="U6" s="55"/>
      <c r="V6" s="151"/>
      <c r="W6" s="358"/>
      <c r="X6" s="393"/>
      <c r="Y6" s="99" t="str">
        <f t="shared" si="10"/>
        <v/>
      </c>
      <c r="Z6" s="333" t="str">
        <f t="shared" si="11"/>
        <v/>
      </c>
      <c r="AA6" s="263" t="str">
        <f t="shared" si="12"/>
        <v/>
      </c>
      <c r="AB6" s="334" t="str">
        <f t="shared" si="13"/>
        <v/>
      </c>
      <c r="AC6" s="335" t="str">
        <f t="shared" si="14"/>
        <v/>
      </c>
      <c r="AD6" s="151"/>
      <c r="AE6" s="57"/>
      <c r="AF6" s="151"/>
      <c r="AG6" s="183" t="s">
        <v>27</v>
      </c>
      <c r="AH6" s="208">
        <f>I11+S11+AC11+AC24+S24+I24+I37+S37+AC37</f>
        <v>0</v>
      </c>
      <c r="AI6" s="180" t="e">
        <f>AJ6*100/(AJ3+AJ4+AJ5+AJ6)</f>
        <v>#DIV/0!</v>
      </c>
      <c r="AJ6" s="208">
        <f>I12+S12+AC12+AC25+S25+I25+I38+S38+AC38</f>
        <v>0</v>
      </c>
      <c r="AK6" s="398">
        <f>IF(TMB!$D$17="L",AH6/TMB!$C$12,IF(TMB!$D$17="T",AH6/TMB!$C$3,"L/T?"))</f>
        <v>0</v>
      </c>
      <c r="AL6" s="151"/>
      <c r="AM6" s="55"/>
      <c r="AN6" s="17"/>
      <c r="AO6" s="31"/>
      <c r="AP6" s="79"/>
      <c r="AQ6" s="198"/>
      <c r="AR6" s="78"/>
      <c r="AS6" s="80"/>
      <c r="AT6" s="22"/>
      <c r="AU6" s="17"/>
    </row>
    <row r="7" spans="1:47" ht="12" customHeight="1">
      <c r="A7" s="58"/>
      <c r="B7" s="151"/>
      <c r="C7" s="358"/>
      <c r="D7" s="393"/>
      <c r="E7" s="99" t="str">
        <f t="shared" si="0"/>
        <v/>
      </c>
      <c r="F7" s="333" t="str">
        <f t="shared" si="1"/>
        <v/>
      </c>
      <c r="G7" s="263" t="str">
        <f t="shared" si="2"/>
        <v/>
      </c>
      <c r="H7" s="334" t="str">
        <f t="shared" si="3"/>
        <v/>
      </c>
      <c r="I7" s="335" t="str">
        <f t="shared" si="4"/>
        <v/>
      </c>
      <c r="J7" s="151"/>
      <c r="K7" s="52"/>
      <c r="L7" s="151"/>
      <c r="M7" s="358"/>
      <c r="N7" s="393"/>
      <c r="O7" s="99" t="str">
        <f t="shared" si="5"/>
        <v/>
      </c>
      <c r="P7" s="333" t="str">
        <f t="shared" si="6"/>
        <v/>
      </c>
      <c r="Q7" s="263" t="str">
        <f t="shared" si="7"/>
        <v/>
      </c>
      <c r="R7" s="334" t="str">
        <f t="shared" si="8"/>
        <v/>
      </c>
      <c r="S7" s="335" t="str">
        <f t="shared" si="9"/>
        <v/>
      </c>
      <c r="T7" s="151"/>
      <c r="U7" s="55"/>
      <c r="V7" s="151"/>
      <c r="W7" s="358"/>
      <c r="X7" s="393"/>
      <c r="Y7" s="99" t="str">
        <f t="shared" si="10"/>
        <v/>
      </c>
      <c r="Z7" s="333" t="str">
        <f t="shared" si="11"/>
        <v/>
      </c>
      <c r="AA7" s="263" t="str">
        <f t="shared" si="12"/>
        <v/>
      </c>
      <c r="AB7" s="334" t="str">
        <f t="shared" si="13"/>
        <v/>
      </c>
      <c r="AC7" s="335" t="str">
        <f t="shared" si="14"/>
        <v/>
      </c>
      <c r="AD7" s="151"/>
      <c r="AE7" s="57"/>
      <c r="AF7" s="151"/>
      <c r="AG7" s="157"/>
      <c r="AH7" s="166"/>
      <c r="AI7" s="229" t="s">
        <v>23</v>
      </c>
      <c r="AJ7" s="228">
        <f>AJ3+AJ4+AJ5+AJ6</f>
        <v>0</v>
      </c>
      <c r="AK7" s="184" t="s">
        <v>5</v>
      </c>
      <c r="AL7" s="151"/>
      <c r="AM7" s="55"/>
      <c r="AN7" s="17"/>
      <c r="AO7" s="129"/>
      <c r="AP7" s="199"/>
      <c r="AQ7" s="196"/>
      <c r="AR7" s="200"/>
      <c r="AS7" s="200"/>
      <c r="AT7" s="22"/>
      <c r="AU7" s="17"/>
    </row>
    <row r="8" spans="1:47" ht="12" customHeight="1">
      <c r="A8" s="58"/>
      <c r="B8" s="151"/>
      <c r="C8" s="358"/>
      <c r="D8" s="393"/>
      <c r="E8" s="99" t="str">
        <f t="shared" si="0"/>
        <v/>
      </c>
      <c r="F8" s="333" t="str">
        <f t="shared" si="1"/>
        <v/>
      </c>
      <c r="G8" s="263" t="str">
        <f t="shared" si="2"/>
        <v/>
      </c>
      <c r="H8" s="334" t="str">
        <f t="shared" si="3"/>
        <v/>
      </c>
      <c r="I8" s="335" t="str">
        <f t="shared" si="4"/>
        <v/>
      </c>
      <c r="J8" s="151"/>
      <c r="K8" s="52"/>
      <c r="L8" s="151"/>
      <c r="M8" s="358"/>
      <c r="N8" s="393"/>
      <c r="O8" s="99" t="str">
        <f t="shared" si="5"/>
        <v/>
      </c>
      <c r="P8" s="333" t="str">
        <f t="shared" si="6"/>
        <v/>
      </c>
      <c r="Q8" s="263" t="str">
        <f t="shared" si="7"/>
        <v/>
      </c>
      <c r="R8" s="334" t="str">
        <f t="shared" si="8"/>
        <v/>
      </c>
      <c r="S8" s="335" t="str">
        <f t="shared" si="9"/>
        <v/>
      </c>
      <c r="T8" s="151"/>
      <c r="U8" s="55"/>
      <c r="V8" s="151"/>
      <c r="W8" s="358"/>
      <c r="X8" s="393"/>
      <c r="Y8" s="99" t="str">
        <f t="shared" si="10"/>
        <v/>
      </c>
      <c r="Z8" s="333" t="str">
        <f t="shared" si="11"/>
        <v/>
      </c>
      <c r="AA8" s="263" t="str">
        <f t="shared" si="12"/>
        <v/>
      </c>
      <c r="AB8" s="334" t="str">
        <f t="shared" si="13"/>
        <v/>
      </c>
      <c r="AC8" s="335" t="str">
        <f t="shared" si="14"/>
        <v/>
      </c>
      <c r="AD8" s="151"/>
      <c r="AE8" s="57"/>
      <c r="AF8" s="162"/>
      <c r="AG8" s="492" t="s">
        <v>726</v>
      </c>
      <c r="AH8" s="492"/>
      <c r="AI8" s="492"/>
      <c r="AJ8" s="230">
        <f>AJ7-TMB!K13</f>
        <v>-3168.6195200000006</v>
      </c>
      <c r="AK8" s="231" t="s">
        <v>5</v>
      </c>
      <c r="AL8" s="151"/>
      <c r="AM8" s="55"/>
      <c r="AN8" s="17"/>
      <c r="AO8" s="35"/>
      <c r="AP8" s="199"/>
      <c r="AQ8" s="196"/>
      <c r="AR8" s="189"/>
      <c r="AS8" s="191"/>
      <c r="AT8" s="22"/>
      <c r="AU8" s="17"/>
    </row>
    <row r="9" spans="1:47" ht="12" customHeight="1">
      <c r="A9" s="58"/>
      <c r="B9" s="151"/>
      <c r="C9" s="358"/>
      <c r="D9" s="393"/>
      <c r="E9" s="99" t="str">
        <f t="shared" si="0"/>
        <v/>
      </c>
      <c r="F9" s="333" t="str">
        <f t="shared" si="1"/>
        <v/>
      </c>
      <c r="G9" s="263" t="str">
        <f t="shared" si="2"/>
        <v/>
      </c>
      <c r="H9" s="334" t="str">
        <f t="shared" si="3"/>
        <v/>
      </c>
      <c r="I9" s="335" t="str">
        <f t="shared" si="4"/>
        <v/>
      </c>
      <c r="J9" s="151"/>
      <c r="K9" s="52"/>
      <c r="L9" s="151"/>
      <c r="M9" s="358"/>
      <c r="N9" s="393"/>
      <c r="O9" s="99" t="str">
        <f t="shared" si="5"/>
        <v/>
      </c>
      <c r="P9" s="333" t="str">
        <f t="shared" si="6"/>
        <v/>
      </c>
      <c r="Q9" s="263" t="str">
        <f t="shared" si="7"/>
        <v/>
      </c>
      <c r="R9" s="334" t="str">
        <f t="shared" si="8"/>
        <v/>
      </c>
      <c r="S9" s="335" t="str">
        <f t="shared" si="9"/>
        <v/>
      </c>
      <c r="T9" s="151"/>
      <c r="U9" s="55"/>
      <c r="V9" s="151"/>
      <c r="W9" s="358"/>
      <c r="X9" s="393"/>
      <c r="Y9" s="99" t="str">
        <f t="shared" si="10"/>
        <v/>
      </c>
      <c r="Z9" s="333" t="str">
        <f t="shared" si="11"/>
        <v/>
      </c>
      <c r="AA9" s="263" t="str">
        <f t="shared" si="12"/>
        <v/>
      </c>
      <c r="AB9" s="334" t="str">
        <f t="shared" si="13"/>
        <v/>
      </c>
      <c r="AC9" s="335" t="str">
        <f t="shared" si="14"/>
        <v/>
      </c>
      <c r="AD9" s="151"/>
      <c r="AE9" s="57"/>
      <c r="AF9" s="60"/>
      <c r="AG9" s="60"/>
      <c r="AH9" s="185"/>
      <c r="AI9" s="69"/>
      <c r="AJ9" s="70"/>
      <c r="AK9" s="70"/>
      <c r="AL9" s="70"/>
      <c r="AM9" s="55"/>
      <c r="AN9" s="17"/>
      <c r="AO9" s="35"/>
      <c r="AP9" s="199"/>
      <c r="AQ9" s="80"/>
      <c r="AR9" s="80"/>
      <c r="AS9" s="25"/>
      <c r="AT9" s="22"/>
      <c r="AU9" s="17"/>
    </row>
    <row r="10" spans="1:47" ht="12" customHeight="1">
      <c r="A10" s="58"/>
      <c r="B10" s="151"/>
      <c r="C10" s="99"/>
      <c r="D10" s="393"/>
      <c r="E10" s="99" t="str">
        <f t="shared" si="0"/>
        <v/>
      </c>
      <c r="F10" s="333" t="str">
        <f t="shared" si="1"/>
        <v/>
      </c>
      <c r="G10" s="263" t="str">
        <f t="shared" si="2"/>
        <v/>
      </c>
      <c r="H10" s="334" t="str">
        <f t="shared" si="3"/>
        <v/>
      </c>
      <c r="I10" s="335" t="str">
        <f t="shared" si="4"/>
        <v/>
      </c>
      <c r="J10" s="151"/>
      <c r="K10" s="52"/>
      <c r="L10" s="151"/>
      <c r="M10" s="99"/>
      <c r="N10" s="393"/>
      <c r="O10" s="99" t="str">
        <f t="shared" si="5"/>
        <v/>
      </c>
      <c r="P10" s="333" t="str">
        <f t="shared" si="6"/>
        <v/>
      </c>
      <c r="Q10" s="263" t="str">
        <f t="shared" si="7"/>
        <v/>
      </c>
      <c r="R10" s="334" t="str">
        <f t="shared" si="8"/>
        <v/>
      </c>
      <c r="S10" s="335" t="str">
        <f t="shared" si="9"/>
        <v/>
      </c>
      <c r="T10" s="151"/>
      <c r="U10" s="55"/>
      <c r="V10" s="151"/>
      <c r="W10" s="99"/>
      <c r="X10" s="393"/>
      <c r="Y10" s="99" t="str">
        <f t="shared" si="10"/>
        <v/>
      </c>
      <c r="Z10" s="333" t="str">
        <f t="shared" si="11"/>
        <v/>
      </c>
      <c r="AA10" s="263" t="str">
        <f t="shared" si="12"/>
        <v/>
      </c>
      <c r="AB10" s="334" t="str">
        <f t="shared" si="13"/>
        <v/>
      </c>
      <c r="AC10" s="335" t="str">
        <f t="shared" si="14"/>
        <v/>
      </c>
      <c r="AD10" s="151"/>
      <c r="AE10" s="57"/>
      <c r="AF10" s="162"/>
      <c r="AG10" s="491" t="s">
        <v>123</v>
      </c>
      <c r="AH10" s="491"/>
      <c r="AI10" s="267"/>
      <c r="AJ10" s="268" t="s">
        <v>120</v>
      </c>
      <c r="AK10" s="268" t="s">
        <v>121</v>
      </c>
      <c r="AL10" s="151"/>
      <c r="AM10" s="55"/>
      <c r="AN10" s="36"/>
      <c r="AO10" s="35"/>
      <c r="AP10" s="24"/>
      <c r="AQ10" s="23"/>
      <c r="AR10" s="35"/>
      <c r="AS10" s="80"/>
      <c r="AT10" s="80"/>
      <c r="AU10" s="17"/>
    </row>
    <row r="11" spans="1:47" ht="12" customHeight="1">
      <c r="A11" s="58"/>
      <c r="B11" s="151"/>
      <c r="C11" s="156" t="s">
        <v>5</v>
      </c>
      <c r="D11" s="369"/>
      <c r="E11" s="283" t="s">
        <v>3</v>
      </c>
      <c r="F11" s="336">
        <f>SUM(F4:F10)</f>
        <v>0</v>
      </c>
      <c r="G11" s="211">
        <f>SUM(G4:G10)</f>
        <v>0</v>
      </c>
      <c r="H11" s="337">
        <f>SUM(H4:H10)</f>
        <v>0</v>
      </c>
      <c r="I11" s="338">
        <f>SUM(I4:I10)</f>
        <v>0</v>
      </c>
      <c r="J11" s="151"/>
      <c r="K11" s="71"/>
      <c r="L11" s="151"/>
      <c r="M11" s="156" t="s">
        <v>5</v>
      </c>
      <c r="N11" s="369"/>
      <c r="O11" s="283" t="s">
        <v>3</v>
      </c>
      <c r="P11" s="336">
        <f>SUM(P4:P10)</f>
        <v>0</v>
      </c>
      <c r="Q11" s="211">
        <f>SUM(Q4:Q10)</f>
        <v>0</v>
      </c>
      <c r="R11" s="337">
        <f>SUM(R4:R10)</f>
        <v>0</v>
      </c>
      <c r="S11" s="338">
        <f>SUM(S4:S10)</f>
        <v>0</v>
      </c>
      <c r="T11" s="151"/>
      <c r="U11" s="56"/>
      <c r="V11" s="151"/>
      <c r="W11" s="156" t="s">
        <v>5</v>
      </c>
      <c r="X11" s="369"/>
      <c r="Y11" s="283" t="s">
        <v>3</v>
      </c>
      <c r="Z11" s="336">
        <f>SUM(Z4:Z10)</f>
        <v>0</v>
      </c>
      <c r="AA11" s="211">
        <f>SUM(AA4:AA10)</f>
        <v>0</v>
      </c>
      <c r="AB11" s="337">
        <f>SUM(AB4:AB10)</f>
        <v>0</v>
      </c>
      <c r="AC11" s="338">
        <f>SUM(AC4:AC10)</f>
        <v>0</v>
      </c>
      <c r="AD11" s="151"/>
      <c r="AE11" s="57"/>
      <c r="AF11" s="162"/>
      <c r="AG11" s="261" t="s">
        <v>95</v>
      </c>
      <c r="AH11" s="317">
        <v>2.2046199999999998</v>
      </c>
      <c r="AI11" s="262" t="s">
        <v>119</v>
      </c>
      <c r="AJ11" s="263">
        <f>IF(TMB!$D$17="L",AH11*TMB!$C$12,IF(TMB!$D$17="T",AH11*TMB!$C$3,"L/T?"))</f>
        <v>145.98993639999998</v>
      </c>
      <c r="AK11" s="266">
        <f>AH3-AJ11</f>
        <v>-145.98993639999998</v>
      </c>
      <c r="AL11" s="151"/>
      <c r="AM11" s="55"/>
      <c r="AN11" s="44"/>
      <c r="AO11" s="17"/>
      <c r="AP11" s="17"/>
      <c r="AQ11" s="17"/>
      <c r="AR11" s="17"/>
      <c r="AS11" s="17"/>
      <c r="AT11" s="17"/>
      <c r="AU11" s="17"/>
    </row>
    <row r="12" spans="1:47" ht="12" customHeight="1">
      <c r="A12" s="58"/>
      <c r="B12" s="151"/>
      <c r="C12" s="339">
        <f>SUM(F12:I12)</f>
        <v>0</v>
      </c>
      <c r="D12" s="369"/>
      <c r="E12" s="283" t="s">
        <v>4</v>
      </c>
      <c r="F12" s="336">
        <f>F11*4</f>
        <v>0</v>
      </c>
      <c r="G12" s="351">
        <f>G11*4</f>
        <v>0</v>
      </c>
      <c r="H12" s="337">
        <f>H11*4</f>
        <v>0</v>
      </c>
      <c r="I12" s="338">
        <f>I11*9</f>
        <v>0</v>
      </c>
      <c r="J12" s="151"/>
      <c r="K12" s="71"/>
      <c r="L12" s="151"/>
      <c r="M12" s="339">
        <f>SUM(P12:S12)</f>
        <v>0</v>
      </c>
      <c r="N12" s="369"/>
      <c r="O12" s="283" t="s">
        <v>4</v>
      </c>
      <c r="P12" s="336">
        <f>P11*4</f>
        <v>0</v>
      </c>
      <c r="Q12" s="351">
        <f>Q11*4</f>
        <v>0</v>
      </c>
      <c r="R12" s="337">
        <f>R11*4</f>
        <v>0</v>
      </c>
      <c r="S12" s="338">
        <f>S11*9</f>
        <v>0</v>
      </c>
      <c r="T12" s="151"/>
      <c r="U12" s="56"/>
      <c r="V12" s="151"/>
      <c r="W12" s="339">
        <f>SUM(Z12:AC12)</f>
        <v>0</v>
      </c>
      <c r="X12" s="369"/>
      <c r="Y12" s="283" t="s">
        <v>4</v>
      </c>
      <c r="Z12" s="336">
        <f>Z11*4</f>
        <v>0</v>
      </c>
      <c r="AA12" s="351">
        <f>AA11*4</f>
        <v>0</v>
      </c>
      <c r="AB12" s="337">
        <f>AB11*4</f>
        <v>0</v>
      </c>
      <c r="AC12" s="338">
        <f>AC11*9</f>
        <v>0</v>
      </c>
      <c r="AD12" s="151"/>
      <c r="AE12" s="57"/>
      <c r="AF12" s="162"/>
      <c r="AG12" s="260" t="s">
        <v>20</v>
      </c>
      <c r="AH12" s="318">
        <f>IF(TMB!B17="",(TMB!K13-((AJ11*4)+(AJ13*9)))/4/IF(TMB!D17="L",TMB!C12,TMB!C3),(TMB!C8-((AJ11*4)+(AJ13*9)))/4/IF(TMB!D17="L",TMB!C12,TMB!C3))</f>
        <v>6.686191827997586</v>
      </c>
      <c r="AI12" s="264" t="s">
        <v>119</v>
      </c>
      <c r="AJ12" s="265">
        <f>IF(TMB!$D$17="L",AH12*TMB!$C$12,IF(TMB!$D$17="T",AH12*TMB!$C$3,"L/T?"))</f>
        <v>442.75962285000014</v>
      </c>
      <c r="AK12" s="266">
        <f>AH5-AJ12</f>
        <v>-442.75962285000014</v>
      </c>
      <c r="AL12" s="162"/>
      <c r="AM12" s="55"/>
      <c r="AN12" s="44"/>
      <c r="AO12" s="17"/>
      <c r="AP12" s="17"/>
      <c r="AQ12" s="17"/>
      <c r="AR12" s="17"/>
      <c r="AS12" s="17"/>
      <c r="AT12" s="17"/>
      <c r="AU12" s="17"/>
    </row>
    <row r="13" spans="1:47" ht="11.25" customHeight="1" thickBot="1">
      <c r="A13" s="58"/>
      <c r="B13" s="151"/>
      <c r="C13" s="283"/>
      <c r="D13" s="370"/>
      <c r="E13" s="284"/>
      <c r="F13" s="160"/>
      <c r="G13" s="212"/>
      <c r="H13" s="161"/>
      <c r="I13" s="161"/>
      <c r="J13" s="151"/>
      <c r="K13" s="58"/>
      <c r="L13" s="151"/>
      <c r="M13" s="283"/>
      <c r="N13" s="283"/>
      <c r="O13" s="284"/>
      <c r="P13" s="160"/>
      <c r="Q13" s="212"/>
      <c r="R13" s="161"/>
      <c r="S13" s="161"/>
      <c r="T13" s="151"/>
      <c r="U13" s="55"/>
      <c r="V13" s="151"/>
      <c r="W13" s="287"/>
      <c r="X13" s="287"/>
      <c r="Y13" s="284"/>
      <c r="Z13" s="160"/>
      <c r="AA13" s="212"/>
      <c r="AB13" s="161"/>
      <c r="AC13" s="161"/>
      <c r="AD13" s="151"/>
      <c r="AE13" s="57"/>
      <c r="AF13" s="294"/>
      <c r="AG13" s="295" t="s">
        <v>27</v>
      </c>
      <c r="AH13" s="319">
        <v>0.88185000000000002</v>
      </c>
      <c r="AI13" s="296" t="s">
        <v>119</v>
      </c>
      <c r="AJ13" s="292">
        <f>IF(TMB!$D$17="L",AH13*TMB!$C$12,IF(TMB!$D$17="T",AH13*TMB!$C$3,"L/T?"))</f>
        <v>58.396107000000001</v>
      </c>
      <c r="AK13" s="293">
        <f>AH6-AJ13</f>
        <v>-58.396107000000001</v>
      </c>
      <c r="AL13" s="294"/>
      <c r="AM13" s="55"/>
      <c r="AN13" s="44"/>
      <c r="AO13" s="17"/>
      <c r="AP13" s="17"/>
      <c r="AQ13" s="17"/>
      <c r="AR13" s="17"/>
      <c r="AS13" s="17"/>
      <c r="AT13" s="17"/>
      <c r="AU13" s="17"/>
    </row>
    <row r="14" spans="1:47" ht="12" customHeight="1">
      <c r="A14" s="58"/>
      <c r="B14" s="58"/>
      <c r="C14" s="285"/>
      <c r="D14" s="371"/>
      <c r="E14" s="286"/>
      <c r="F14" s="49"/>
      <c r="G14" s="213"/>
      <c r="H14" s="50"/>
      <c r="I14" s="51"/>
      <c r="J14" s="58"/>
      <c r="K14" s="67"/>
      <c r="L14" s="58"/>
      <c r="M14" s="285"/>
      <c r="N14" s="285"/>
      <c r="O14" s="286"/>
      <c r="P14" s="49"/>
      <c r="Q14" s="213"/>
      <c r="R14" s="50"/>
      <c r="S14" s="51"/>
      <c r="T14" s="58"/>
      <c r="U14" s="71"/>
      <c r="V14" s="58"/>
      <c r="W14" s="285"/>
      <c r="X14" s="285"/>
      <c r="Y14" s="286"/>
      <c r="Z14" s="49"/>
      <c r="AA14" s="213"/>
      <c r="AB14" s="50"/>
      <c r="AC14" s="51"/>
      <c r="AD14" s="58"/>
      <c r="AE14" s="57"/>
      <c r="AF14" s="55"/>
      <c r="AG14" s="55"/>
      <c r="AH14" s="55"/>
      <c r="AI14" s="55"/>
      <c r="AJ14" s="55"/>
      <c r="AK14" s="55"/>
      <c r="AL14" s="55"/>
      <c r="AM14" s="55"/>
      <c r="AN14" s="44"/>
      <c r="AO14" s="17"/>
      <c r="AP14" s="17"/>
      <c r="AQ14" s="17"/>
      <c r="AR14" s="17"/>
      <c r="AS14" s="17"/>
      <c r="AT14" s="17"/>
      <c r="AU14" s="17"/>
    </row>
    <row r="15" spans="1:47" ht="12" customHeight="1">
      <c r="A15" s="58"/>
      <c r="B15" s="151"/>
      <c r="C15" s="385">
        <v>0</v>
      </c>
      <c r="D15" s="490" t="s">
        <v>118</v>
      </c>
      <c r="E15" s="490"/>
      <c r="F15" s="490"/>
      <c r="G15" s="490"/>
      <c r="H15" s="386"/>
      <c r="I15" s="386"/>
      <c r="J15" s="151"/>
      <c r="K15" s="67"/>
      <c r="L15" s="151"/>
      <c r="M15" s="385">
        <v>0</v>
      </c>
      <c r="N15" s="490" t="s">
        <v>118</v>
      </c>
      <c r="O15" s="490"/>
      <c r="P15" s="490"/>
      <c r="Q15" s="490"/>
      <c r="R15" s="386"/>
      <c r="S15" s="386"/>
      <c r="T15" s="151"/>
      <c r="U15" s="71"/>
      <c r="V15" s="151"/>
      <c r="W15" s="385">
        <v>0</v>
      </c>
      <c r="X15" s="490" t="s">
        <v>118</v>
      </c>
      <c r="Y15" s="490"/>
      <c r="Z15" s="490"/>
      <c r="AA15" s="490"/>
      <c r="AB15" s="386"/>
      <c r="AC15" s="386"/>
      <c r="AD15" s="151"/>
      <c r="AE15" s="57"/>
      <c r="AF15" s="162"/>
      <c r="AG15" s="399"/>
      <c r="AH15" s="268" t="s">
        <v>96</v>
      </c>
      <c r="AI15" s="154"/>
      <c r="AJ15" s="155"/>
      <c r="AK15" s="155"/>
      <c r="AL15" s="151"/>
      <c r="AM15" s="55"/>
      <c r="AN15" s="45"/>
      <c r="AO15" s="17"/>
      <c r="AP15" s="17"/>
      <c r="AQ15" s="17"/>
      <c r="AR15" s="17"/>
      <c r="AS15" s="17"/>
      <c r="AT15" s="17"/>
      <c r="AU15" s="17"/>
    </row>
    <row r="16" spans="1:47" ht="12" customHeight="1">
      <c r="A16" s="55"/>
      <c r="B16" s="165"/>
      <c r="C16" s="329" t="s">
        <v>71</v>
      </c>
      <c r="D16" s="328" t="s">
        <v>125</v>
      </c>
      <c r="E16" s="392" t="s">
        <v>126</v>
      </c>
      <c r="F16" s="153" t="s">
        <v>93</v>
      </c>
      <c r="G16" s="209" t="s">
        <v>94</v>
      </c>
      <c r="H16" s="154" t="s">
        <v>0</v>
      </c>
      <c r="I16" s="155" t="s">
        <v>27</v>
      </c>
      <c r="J16" s="165"/>
      <c r="K16" s="67"/>
      <c r="L16" s="165"/>
      <c r="M16" s="329" t="s">
        <v>71</v>
      </c>
      <c r="N16" s="328" t="s">
        <v>125</v>
      </c>
      <c r="O16" s="392" t="s">
        <v>126</v>
      </c>
      <c r="P16" s="153" t="s">
        <v>93</v>
      </c>
      <c r="Q16" s="209" t="s">
        <v>94</v>
      </c>
      <c r="R16" s="154" t="s">
        <v>0</v>
      </c>
      <c r="S16" s="155" t="s">
        <v>27</v>
      </c>
      <c r="T16" s="165"/>
      <c r="U16" s="71"/>
      <c r="V16" s="165"/>
      <c r="W16" s="329" t="s">
        <v>71</v>
      </c>
      <c r="X16" s="328" t="s">
        <v>125</v>
      </c>
      <c r="Y16" s="392" t="s">
        <v>126</v>
      </c>
      <c r="Z16" s="153" t="s">
        <v>93</v>
      </c>
      <c r="AA16" s="209" t="s">
        <v>94</v>
      </c>
      <c r="AB16" s="154" t="s">
        <v>0</v>
      </c>
      <c r="AC16" s="155" t="s">
        <v>27</v>
      </c>
      <c r="AD16" s="165"/>
      <c r="AE16" s="57"/>
      <c r="AF16" s="162"/>
      <c r="AG16" s="273" t="s">
        <v>97</v>
      </c>
      <c r="AH16" s="270" t="s">
        <v>98</v>
      </c>
      <c r="AI16" s="271" t="s">
        <v>99</v>
      </c>
      <c r="AJ16" s="272" t="s">
        <v>100</v>
      </c>
      <c r="AK16" s="266"/>
      <c r="AL16" s="151"/>
      <c r="AM16" s="55"/>
      <c r="AN16" s="22"/>
      <c r="AO16" s="17"/>
    </row>
    <row r="17" spans="1:44" ht="12" customHeight="1">
      <c r="A17" s="55"/>
      <c r="B17" s="151"/>
      <c r="C17" s="358"/>
      <c r="D17" s="393"/>
      <c r="E17" s="99" t="str">
        <f t="shared" ref="E17:E23" si="15">IF(C17="","",VLOOKUP(C17,Nutr,2,0))</f>
        <v/>
      </c>
      <c r="F17" s="333" t="str">
        <f t="shared" ref="F17:F23" si="16">IF(C17="","",VLOOKUP(C17,Nutr,3,0)*D17)</f>
        <v/>
      </c>
      <c r="G17" s="263" t="str">
        <f t="shared" ref="G17:G23" si="17">IF(C17="","",VLOOKUP(C17,Nutr,4,0)*D17)</f>
        <v/>
      </c>
      <c r="H17" s="334" t="str">
        <f t="shared" ref="H17:H23" si="18">IF(C17="","",VLOOKUP(C17,Nutr,5,0)*D17)</f>
        <v/>
      </c>
      <c r="I17" s="335" t="str">
        <f t="shared" ref="I17:I23" si="19">IF(C17="","",VLOOKUP(C17,Nutr,6,0)*D17)</f>
        <v/>
      </c>
      <c r="J17" s="151"/>
      <c r="K17" s="58"/>
      <c r="L17" s="151"/>
      <c r="M17" s="358"/>
      <c r="N17" s="393"/>
      <c r="O17" s="99" t="str">
        <f t="shared" ref="O17:O23" si="20">IF(M17="","",VLOOKUP(M17,Nutr,2,0))</f>
        <v/>
      </c>
      <c r="P17" s="333" t="str">
        <f t="shared" ref="P17:P23" si="21">IF(M17="","",VLOOKUP(M17,Nutr,3,0)*N17)</f>
        <v/>
      </c>
      <c r="Q17" s="263" t="str">
        <f t="shared" ref="Q17:Q23" si="22">IF(M17="","",VLOOKUP(M17,Nutr,4,0)*N17)</f>
        <v/>
      </c>
      <c r="R17" s="334" t="str">
        <f t="shared" ref="R17:R23" si="23">IF(M17="","",VLOOKUP(M17,Nutr,5,0)*N17)</f>
        <v/>
      </c>
      <c r="S17" s="335" t="str">
        <f t="shared" ref="S17:S23" si="24">IF(M17="","",VLOOKUP(M17,Nutr,6,0)*N17)</f>
        <v/>
      </c>
      <c r="T17" s="151"/>
      <c r="U17" s="52"/>
      <c r="V17" s="151"/>
      <c r="W17" s="358"/>
      <c r="X17" s="393"/>
      <c r="Y17" s="99" t="str">
        <f t="shared" ref="Y17:Y23" si="25">IF(W17="","",VLOOKUP(W17,Nutr,2,0))</f>
        <v/>
      </c>
      <c r="Z17" s="333" t="str">
        <f t="shared" ref="Z17:Z23" si="26">IF(W17="","",VLOOKUP(W17,Nutr,3,0)*X17)</f>
        <v/>
      </c>
      <c r="AA17" s="263" t="str">
        <f t="shared" ref="AA17:AA23" si="27">IF(W17="","",VLOOKUP(W17,Nutr,4,0)*X17)</f>
        <v/>
      </c>
      <c r="AB17" s="334" t="str">
        <f t="shared" ref="AB17:AB23" si="28">IF(W17="","",VLOOKUP(W17,Nutr,5,0)*X17)</f>
        <v/>
      </c>
      <c r="AC17" s="335" t="str">
        <f t="shared" ref="AC17:AC23" si="29">IF(W17="","",VLOOKUP(W17,Nutr,6,0)*X17)</f>
        <v/>
      </c>
      <c r="AD17" s="151"/>
      <c r="AE17" s="57"/>
      <c r="AF17" s="162"/>
      <c r="AG17" s="261" t="s">
        <v>95</v>
      </c>
      <c r="AH17" s="274">
        <f>AJ11</f>
        <v>145.98993639999998</v>
      </c>
      <c r="AI17" s="275">
        <v>3</v>
      </c>
      <c r="AJ17" s="280">
        <f>AH17/AI17</f>
        <v>48.663312133333328</v>
      </c>
      <c r="AK17" s="266"/>
      <c r="AL17" s="162"/>
      <c r="AM17" s="55"/>
      <c r="AN17" s="22"/>
      <c r="AO17" s="17"/>
    </row>
    <row r="18" spans="1:44" s="9" customFormat="1" ht="12" customHeight="1">
      <c r="A18" s="55"/>
      <c r="B18" s="151"/>
      <c r="C18" s="358"/>
      <c r="D18" s="393"/>
      <c r="E18" s="99" t="str">
        <f t="shared" si="15"/>
        <v/>
      </c>
      <c r="F18" s="333" t="str">
        <f t="shared" si="16"/>
        <v/>
      </c>
      <c r="G18" s="263" t="str">
        <f t="shared" si="17"/>
        <v/>
      </c>
      <c r="H18" s="334" t="str">
        <f t="shared" si="18"/>
        <v/>
      </c>
      <c r="I18" s="335" t="str">
        <f t="shared" si="19"/>
        <v/>
      </c>
      <c r="J18" s="151"/>
      <c r="K18" s="58"/>
      <c r="L18" s="151"/>
      <c r="M18" s="358"/>
      <c r="N18" s="393"/>
      <c r="O18" s="99" t="str">
        <f t="shared" si="20"/>
        <v/>
      </c>
      <c r="P18" s="333" t="str">
        <f t="shared" si="21"/>
        <v/>
      </c>
      <c r="Q18" s="263" t="str">
        <f t="shared" si="22"/>
        <v/>
      </c>
      <c r="R18" s="334" t="str">
        <f t="shared" si="23"/>
        <v/>
      </c>
      <c r="S18" s="335" t="str">
        <f t="shared" si="24"/>
        <v/>
      </c>
      <c r="T18" s="151"/>
      <c r="U18" s="52"/>
      <c r="V18" s="151"/>
      <c r="W18" s="358"/>
      <c r="X18" s="393"/>
      <c r="Y18" s="99" t="str">
        <f t="shared" si="25"/>
        <v/>
      </c>
      <c r="Z18" s="333" t="str">
        <f t="shared" si="26"/>
        <v/>
      </c>
      <c r="AA18" s="263" t="str">
        <f t="shared" si="27"/>
        <v/>
      </c>
      <c r="AB18" s="334" t="str">
        <f t="shared" si="28"/>
        <v/>
      </c>
      <c r="AC18" s="335" t="str">
        <f t="shared" si="29"/>
        <v/>
      </c>
      <c r="AD18" s="151"/>
      <c r="AE18" s="57"/>
      <c r="AF18" s="162"/>
      <c r="AG18" s="260" t="s">
        <v>20</v>
      </c>
      <c r="AH18" s="276">
        <f>AJ12</f>
        <v>442.75962285000014</v>
      </c>
      <c r="AI18" s="277">
        <v>3</v>
      </c>
      <c r="AJ18" s="281">
        <f>AH18/AI18</f>
        <v>147.58654095000006</v>
      </c>
      <c r="AK18" s="266"/>
      <c r="AL18" s="162"/>
      <c r="AM18" s="55"/>
      <c r="AN18" s="25"/>
      <c r="AO18" s="28"/>
    </row>
    <row r="19" spans="1:44" ht="12" customHeight="1">
      <c r="A19" s="55"/>
      <c r="B19" s="151"/>
      <c r="C19" s="358"/>
      <c r="D19" s="393"/>
      <c r="E19" s="99" t="str">
        <f t="shared" si="15"/>
        <v/>
      </c>
      <c r="F19" s="333" t="str">
        <f t="shared" si="16"/>
        <v/>
      </c>
      <c r="G19" s="263" t="str">
        <f t="shared" si="17"/>
        <v/>
      </c>
      <c r="H19" s="334" t="str">
        <f t="shared" si="18"/>
        <v/>
      </c>
      <c r="I19" s="335" t="str">
        <f t="shared" si="19"/>
        <v/>
      </c>
      <c r="J19" s="151"/>
      <c r="K19" s="58"/>
      <c r="L19" s="151"/>
      <c r="M19" s="358"/>
      <c r="N19" s="393"/>
      <c r="O19" s="99" t="str">
        <f t="shared" si="20"/>
        <v/>
      </c>
      <c r="P19" s="333" t="str">
        <f t="shared" si="21"/>
        <v/>
      </c>
      <c r="Q19" s="263" t="str">
        <f t="shared" si="22"/>
        <v/>
      </c>
      <c r="R19" s="334" t="str">
        <f t="shared" si="23"/>
        <v/>
      </c>
      <c r="S19" s="335" t="str">
        <f t="shared" si="24"/>
        <v/>
      </c>
      <c r="T19" s="151"/>
      <c r="U19" s="52"/>
      <c r="V19" s="151"/>
      <c r="W19" s="358"/>
      <c r="X19" s="393"/>
      <c r="Y19" s="99" t="str">
        <f t="shared" si="25"/>
        <v/>
      </c>
      <c r="Z19" s="333" t="str">
        <f t="shared" si="26"/>
        <v/>
      </c>
      <c r="AA19" s="263" t="str">
        <f t="shared" si="27"/>
        <v/>
      </c>
      <c r="AB19" s="334" t="str">
        <f t="shared" si="28"/>
        <v/>
      </c>
      <c r="AC19" s="335" t="str">
        <f t="shared" si="29"/>
        <v/>
      </c>
      <c r="AD19" s="151"/>
      <c r="AE19" s="57"/>
      <c r="AF19" s="162"/>
      <c r="AG19" s="269" t="s">
        <v>27</v>
      </c>
      <c r="AH19" s="278">
        <f>AJ13</f>
        <v>58.396107000000001</v>
      </c>
      <c r="AI19" s="279">
        <v>3</v>
      </c>
      <c r="AJ19" s="282">
        <f>AH19/AI19</f>
        <v>19.465368999999999</v>
      </c>
      <c r="AK19" s="266"/>
      <c r="AL19" s="162"/>
      <c r="AM19" s="55"/>
      <c r="AN19" s="22"/>
      <c r="AO19" s="17"/>
    </row>
    <row r="20" spans="1:44" ht="12" customHeight="1">
      <c r="A20" s="55"/>
      <c r="B20" s="151"/>
      <c r="C20" s="358"/>
      <c r="D20" s="393"/>
      <c r="E20" s="99" t="str">
        <f t="shared" si="15"/>
        <v/>
      </c>
      <c r="F20" s="333" t="str">
        <f t="shared" si="16"/>
        <v/>
      </c>
      <c r="G20" s="263" t="str">
        <f t="shared" si="17"/>
        <v/>
      </c>
      <c r="H20" s="334" t="str">
        <f t="shared" si="18"/>
        <v/>
      </c>
      <c r="I20" s="335" t="str">
        <f t="shared" si="19"/>
        <v/>
      </c>
      <c r="J20" s="151"/>
      <c r="K20" s="58"/>
      <c r="L20" s="151"/>
      <c r="M20" s="358"/>
      <c r="N20" s="393"/>
      <c r="O20" s="99" t="str">
        <f t="shared" si="20"/>
        <v/>
      </c>
      <c r="P20" s="333" t="str">
        <f t="shared" si="21"/>
        <v/>
      </c>
      <c r="Q20" s="263" t="str">
        <f t="shared" si="22"/>
        <v/>
      </c>
      <c r="R20" s="334" t="str">
        <f t="shared" si="23"/>
        <v/>
      </c>
      <c r="S20" s="335" t="str">
        <f t="shared" si="24"/>
        <v/>
      </c>
      <c r="T20" s="151"/>
      <c r="U20" s="52"/>
      <c r="V20" s="151"/>
      <c r="W20" s="358"/>
      <c r="X20" s="393"/>
      <c r="Y20" s="99" t="str">
        <f t="shared" si="25"/>
        <v/>
      </c>
      <c r="Z20" s="333" t="str">
        <f t="shared" si="26"/>
        <v/>
      </c>
      <c r="AA20" s="263" t="str">
        <f t="shared" si="27"/>
        <v/>
      </c>
      <c r="AB20" s="334" t="str">
        <f t="shared" si="28"/>
        <v/>
      </c>
      <c r="AC20" s="335" t="str">
        <f t="shared" si="29"/>
        <v/>
      </c>
      <c r="AD20" s="151"/>
      <c r="AE20" s="57"/>
      <c r="AF20" s="162"/>
      <c r="AG20" s="259"/>
      <c r="AH20" s="258"/>
      <c r="AI20" s="258"/>
      <c r="AJ20" s="258"/>
      <c r="AK20" s="155"/>
      <c r="AL20" s="162"/>
      <c r="AM20" s="55"/>
      <c r="AP20" s="17"/>
    </row>
    <row r="21" spans="1:44" ht="12" customHeight="1">
      <c r="A21" s="55"/>
      <c r="B21" s="151"/>
      <c r="C21" s="358"/>
      <c r="D21" s="393"/>
      <c r="E21" s="99" t="str">
        <f t="shared" si="15"/>
        <v/>
      </c>
      <c r="F21" s="333" t="str">
        <f t="shared" si="16"/>
        <v/>
      </c>
      <c r="G21" s="263" t="str">
        <f t="shared" si="17"/>
        <v/>
      </c>
      <c r="H21" s="334" t="str">
        <f t="shared" si="18"/>
        <v/>
      </c>
      <c r="I21" s="335" t="str">
        <f t="shared" si="19"/>
        <v/>
      </c>
      <c r="J21" s="151"/>
      <c r="K21" s="58"/>
      <c r="L21" s="151"/>
      <c r="M21" s="358"/>
      <c r="N21" s="393"/>
      <c r="O21" s="99" t="str">
        <f t="shared" si="20"/>
        <v/>
      </c>
      <c r="P21" s="333" t="str">
        <f t="shared" si="21"/>
        <v/>
      </c>
      <c r="Q21" s="263" t="str">
        <f t="shared" si="22"/>
        <v/>
      </c>
      <c r="R21" s="334" t="str">
        <f t="shared" si="23"/>
        <v/>
      </c>
      <c r="S21" s="335" t="str">
        <f t="shared" si="24"/>
        <v/>
      </c>
      <c r="T21" s="151"/>
      <c r="U21" s="52"/>
      <c r="V21" s="151"/>
      <c r="W21" s="358"/>
      <c r="X21" s="393"/>
      <c r="Y21" s="99" t="str">
        <f t="shared" si="25"/>
        <v/>
      </c>
      <c r="Z21" s="333" t="str">
        <f t="shared" si="26"/>
        <v/>
      </c>
      <c r="AA21" s="263" t="str">
        <f t="shared" si="27"/>
        <v/>
      </c>
      <c r="AB21" s="334" t="str">
        <f t="shared" si="28"/>
        <v/>
      </c>
      <c r="AC21" s="335" t="str">
        <f t="shared" si="29"/>
        <v/>
      </c>
      <c r="AD21" s="151"/>
      <c r="AE21" s="57"/>
      <c r="AF21" s="55"/>
      <c r="AG21" s="55"/>
      <c r="AH21" s="55"/>
      <c r="AI21" s="55"/>
      <c r="AJ21" s="55"/>
      <c r="AK21" s="55"/>
      <c r="AL21" s="55"/>
      <c r="AM21" s="55"/>
      <c r="AP21" s="201"/>
      <c r="AR21" s="202"/>
    </row>
    <row r="22" spans="1:44" ht="12" customHeight="1">
      <c r="A22" s="55"/>
      <c r="B22" s="151"/>
      <c r="C22" s="358"/>
      <c r="D22" s="393"/>
      <c r="E22" s="99" t="str">
        <f t="shared" si="15"/>
        <v/>
      </c>
      <c r="F22" s="333" t="str">
        <f t="shared" si="16"/>
        <v/>
      </c>
      <c r="G22" s="263" t="str">
        <f t="shared" si="17"/>
        <v/>
      </c>
      <c r="H22" s="334" t="str">
        <f t="shared" si="18"/>
        <v/>
      </c>
      <c r="I22" s="335" t="str">
        <f t="shared" si="19"/>
        <v/>
      </c>
      <c r="J22" s="151"/>
      <c r="K22" s="58"/>
      <c r="L22" s="151"/>
      <c r="M22" s="358"/>
      <c r="N22" s="393"/>
      <c r="O22" s="99" t="str">
        <f t="shared" si="20"/>
        <v/>
      </c>
      <c r="P22" s="333" t="str">
        <f t="shared" si="21"/>
        <v/>
      </c>
      <c r="Q22" s="263" t="str">
        <f t="shared" si="22"/>
        <v/>
      </c>
      <c r="R22" s="334" t="str">
        <f t="shared" si="23"/>
        <v/>
      </c>
      <c r="S22" s="335" t="str">
        <f t="shared" si="24"/>
        <v/>
      </c>
      <c r="T22" s="151"/>
      <c r="U22" s="52"/>
      <c r="V22" s="151"/>
      <c r="W22" s="358"/>
      <c r="X22" s="393"/>
      <c r="Y22" s="99" t="str">
        <f t="shared" si="25"/>
        <v/>
      </c>
      <c r="Z22" s="333" t="str">
        <f t="shared" si="26"/>
        <v/>
      </c>
      <c r="AA22" s="263" t="str">
        <f t="shared" si="27"/>
        <v/>
      </c>
      <c r="AB22" s="334" t="str">
        <f t="shared" si="28"/>
        <v/>
      </c>
      <c r="AC22" s="335" t="str">
        <f t="shared" si="29"/>
        <v/>
      </c>
      <c r="AD22" s="151"/>
      <c r="AE22" s="57"/>
      <c r="AF22" s="36"/>
      <c r="AG22" s="205"/>
      <c r="AI22" s="203"/>
      <c r="AM22" s="2"/>
      <c r="AP22" s="201"/>
      <c r="AR22" s="202"/>
    </row>
    <row r="23" spans="1:44" ht="12" customHeight="1">
      <c r="A23" s="55"/>
      <c r="B23" s="151"/>
      <c r="C23" s="99"/>
      <c r="D23" s="393"/>
      <c r="E23" s="99" t="str">
        <f t="shared" si="15"/>
        <v/>
      </c>
      <c r="F23" s="333" t="str">
        <f t="shared" si="16"/>
        <v/>
      </c>
      <c r="G23" s="263" t="str">
        <f t="shared" si="17"/>
        <v/>
      </c>
      <c r="H23" s="334" t="str">
        <f t="shared" si="18"/>
        <v/>
      </c>
      <c r="I23" s="335" t="str">
        <f t="shared" si="19"/>
        <v/>
      </c>
      <c r="J23" s="151"/>
      <c r="K23" s="58"/>
      <c r="L23" s="151"/>
      <c r="M23" s="99"/>
      <c r="N23" s="393"/>
      <c r="O23" s="99" t="str">
        <f t="shared" si="20"/>
        <v/>
      </c>
      <c r="P23" s="333" t="str">
        <f t="shared" si="21"/>
        <v/>
      </c>
      <c r="Q23" s="263" t="str">
        <f t="shared" si="22"/>
        <v/>
      </c>
      <c r="R23" s="334" t="str">
        <f t="shared" si="23"/>
        <v/>
      </c>
      <c r="S23" s="335" t="str">
        <f t="shared" si="24"/>
        <v/>
      </c>
      <c r="T23" s="151"/>
      <c r="U23" s="52"/>
      <c r="V23" s="151"/>
      <c r="W23" s="99"/>
      <c r="X23" s="393"/>
      <c r="Y23" s="99" t="str">
        <f t="shared" si="25"/>
        <v/>
      </c>
      <c r="Z23" s="333" t="str">
        <f t="shared" si="26"/>
        <v/>
      </c>
      <c r="AA23" s="263" t="str">
        <f t="shared" si="27"/>
        <v/>
      </c>
      <c r="AB23" s="334" t="str">
        <f t="shared" si="28"/>
        <v/>
      </c>
      <c r="AC23" s="335" t="str">
        <f t="shared" si="29"/>
        <v/>
      </c>
      <c r="AD23" s="151"/>
      <c r="AE23" s="57"/>
      <c r="AF23" s="96"/>
      <c r="AG23" s="297"/>
      <c r="AH23" s="297"/>
      <c r="AI23" s="297"/>
      <c r="AJ23" s="297"/>
      <c r="AK23" s="297"/>
      <c r="AL23" s="297"/>
      <c r="AM23" s="297"/>
      <c r="AN23" s="297"/>
      <c r="AO23" s="297"/>
      <c r="AP23" s="201"/>
      <c r="AR23" s="202"/>
    </row>
    <row r="24" spans="1:44" ht="12" customHeight="1">
      <c r="A24" s="55"/>
      <c r="B24" s="151"/>
      <c r="C24" s="156" t="s">
        <v>5</v>
      </c>
      <c r="D24" s="369"/>
      <c r="E24" s="283" t="s">
        <v>3</v>
      </c>
      <c r="F24" s="336">
        <f>SUM(F17:F23)</f>
        <v>0</v>
      </c>
      <c r="G24" s="211">
        <f>SUM(G17:G23)</f>
        <v>0</v>
      </c>
      <c r="H24" s="337">
        <f>SUM(H17:H23)</f>
        <v>0</v>
      </c>
      <c r="I24" s="338">
        <f>SUM(I17:I23)</f>
        <v>0</v>
      </c>
      <c r="J24" s="151"/>
      <c r="K24" s="73"/>
      <c r="L24" s="151"/>
      <c r="M24" s="156" t="s">
        <v>5</v>
      </c>
      <c r="N24" s="369"/>
      <c r="O24" s="283" t="s">
        <v>3</v>
      </c>
      <c r="P24" s="336">
        <f>SUM(P17:P23)</f>
        <v>0</v>
      </c>
      <c r="Q24" s="211">
        <f>SUM(Q17:Q23)</f>
        <v>0</v>
      </c>
      <c r="R24" s="337">
        <f>SUM(R17:R23)</f>
        <v>0</v>
      </c>
      <c r="S24" s="338">
        <f>SUM(S17:S23)</f>
        <v>0</v>
      </c>
      <c r="T24" s="151"/>
      <c r="U24" s="71"/>
      <c r="V24" s="151"/>
      <c r="W24" s="156" t="s">
        <v>5</v>
      </c>
      <c r="X24" s="369"/>
      <c r="Y24" s="283" t="s">
        <v>3</v>
      </c>
      <c r="Z24" s="336">
        <f>SUM(Z17:Z23)</f>
        <v>0</v>
      </c>
      <c r="AA24" s="211">
        <f>SUM(AA17:AA23)</f>
        <v>0</v>
      </c>
      <c r="AB24" s="337">
        <f>SUM(AB17:AB23)</f>
        <v>0</v>
      </c>
      <c r="AC24" s="338">
        <f>SUM(AC17:AC23)</f>
        <v>0</v>
      </c>
      <c r="AD24" s="151"/>
      <c r="AE24" s="72"/>
      <c r="AF24" s="34"/>
      <c r="AG24" s="205"/>
      <c r="AM24" s="2"/>
      <c r="AP24" s="201"/>
      <c r="AR24" s="202"/>
    </row>
    <row r="25" spans="1:44" ht="12" customHeight="1">
      <c r="A25" s="55"/>
      <c r="B25" s="151"/>
      <c r="C25" s="339">
        <f>SUM(F25:I25)</f>
        <v>0</v>
      </c>
      <c r="D25" s="369"/>
      <c r="E25" s="283" t="s">
        <v>4</v>
      </c>
      <c r="F25" s="336">
        <f>F24*4</f>
        <v>0</v>
      </c>
      <c r="G25" s="351">
        <f>G24*4</f>
        <v>0</v>
      </c>
      <c r="H25" s="337">
        <f>H24*4</f>
        <v>0</v>
      </c>
      <c r="I25" s="338">
        <f>I24*9</f>
        <v>0</v>
      </c>
      <c r="J25" s="151"/>
      <c r="K25" s="67"/>
      <c r="L25" s="151"/>
      <c r="M25" s="339">
        <f>SUM(P25:S25)</f>
        <v>0</v>
      </c>
      <c r="N25" s="369"/>
      <c r="O25" s="283" t="s">
        <v>4</v>
      </c>
      <c r="P25" s="336">
        <f>P24*4</f>
        <v>0</v>
      </c>
      <c r="Q25" s="351">
        <f>Q24*4</f>
        <v>0</v>
      </c>
      <c r="R25" s="337">
        <f>R24*4</f>
        <v>0</v>
      </c>
      <c r="S25" s="338">
        <f>S24*9</f>
        <v>0</v>
      </c>
      <c r="T25" s="151"/>
      <c r="U25" s="71"/>
      <c r="V25" s="151"/>
      <c r="W25" s="339">
        <f>SUM(Z25:AC25)</f>
        <v>0</v>
      </c>
      <c r="X25" s="369"/>
      <c r="Y25" s="283" t="s">
        <v>4</v>
      </c>
      <c r="Z25" s="336">
        <f>Z24*4</f>
        <v>0</v>
      </c>
      <c r="AA25" s="351">
        <f>AA24*4</f>
        <v>0</v>
      </c>
      <c r="AB25" s="337">
        <f>AB24*4</f>
        <v>0</v>
      </c>
      <c r="AC25" s="338">
        <f>AC24*9</f>
        <v>0</v>
      </c>
      <c r="AD25" s="151"/>
      <c r="AE25" s="66"/>
      <c r="AF25" s="23"/>
      <c r="AG25" s="300"/>
      <c r="AH25" s="9"/>
      <c r="AM25" s="2"/>
    </row>
    <row r="26" spans="1:44" ht="5.0999999999999996" customHeight="1">
      <c r="A26" s="55"/>
      <c r="B26" s="163"/>
      <c r="C26" s="237"/>
      <c r="D26" s="372"/>
      <c r="E26" s="284"/>
      <c r="F26" s="160"/>
      <c r="G26" s="212"/>
      <c r="H26" s="161"/>
      <c r="I26" s="161"/>
      <c r="J26" s="163"/>
      <c r="K26" s="73"/>
      <c r="L26" s="163"/>
      <c r="M26" s="283"/>
      <c r="N26" s="283"/>
      <c r="O26" s="284"/>
      <c r="P26" s="160"/>
      <c r="Q26" s="212"/>
      <c r="R26" s="160"/>
      <c r="S26" s="161"/>
      <c r="T26" s="163"/>
      <c r="U26" s="71"/>
      <c r="V26" s="163"/>
      <c r="W26" s="283"/>
      <c r="X26" s="283"/>
      <c r="Y26" s="284"/>
      <c r="Z26" s="160"/>
      <c r="AA26" s="212"/>
      <c r="AB26" s="161"/>
      <c r="AC26" s="161"/>
      <c r="AD26" s="163"/>
      <c r="AE26" s="53"/>
      <c r="AF26" s="34"/>
      <c r="AG26" s="204"/>
      <c r="AM26" s="2"/>
    </row>
    <row r="27" spans="1:44" ht="12" customHeight="1">
      <c r="A27" s="52"/>
      <c r="B27" s="58"/>
      <c r="C27" s="285"/>
      <c r="D27" s="371"/>
      <c r="E27" s="286"/>
      <c r="F27" s="49"/>
      <c r="G27" s="213"/>
      <c r="H27" s="50"/>
      <c r="I27" s="51"/>
      <c r="J27" s="58"/>
      <c r="K27" s="67"/>
      <c r="L27" s="58"/>
      <c r="M27" s="285"/>
      <c r="N27" s="285"/>
      <c r="O27" s="286"/>
      <c r="P27" s="49"/>
      <c r="Q27" s="213"/>
      <c r="R27" s="50"/>
      <c r="S27" s="51"/>
      <c r="T27" s="58"/>
      <c r="U27" s="71"/>
      <c r="V27" s="58"/>
      <c r="W27" s="285"/>
      <c r="X27" s="285"/>
      <c r="Y27" s="286"/>
      <c r="Z27" s="49"/>
      <c r="AA27" s="213"/>
      <c r="AB27" s="50"/>
      <c r="AC27" s="51"/>
      <c r="AD27" s="58"/>
      <c r="AE27" s="66"/>
      <c r="AF27" s="34"/>
      <c r="AG27" s="359"/>
      <c r="AH27" s="359"/>
      <c r="AI27" s="359"/>
      <c r="AJ27" s="359"/>
      <c r="AK27" s="359"/>
      <c r="AM27" s="2"/>
    </row>
    <row r="28" spans="1:44" ht="12" customHeight="1">
      <c r="A28" s="52"/>
      <c r="B28" s="151"/>
      <c r="C28" s="385">
        <v>0</v>
      </c>
      <c r="D28" s="490" t="s">
        <v>118</v>
      </c>
      <c r="E28" s="490"/>
      <c r="F28" s="490"/>
      <c r="G28" s="490"/>
      <c r="H28" s="386"/>
      <c r="I28" s="386"/>
      <c r="J28" s="151"/>
      <c r="K28" s="67"/>
      <c r="L28" s="151"/>
      <c r="M28" s="385">
        <v>0</v>
      </c>
      <c r="N28" s="490" t="s">
        <v>118</v>
      </c>
      <c r="O28" s="490"/>
      <c r="P28" s="490"/>
      <c r="Q28" s="490"/>
      <c r="R28" s="386"/>
      <c r="S28" s="386"/>
      <c r="T28" s="151"/>
      <c r="U28" s="71"/>
      <c r="V28" s="151"/>
      <c r="W28" s="385">
        <v>0</v>
      </c>
      <c r="X28" s="490" t="s">
        <v>118</v>
      </c>
      <c r="Y28" s="490"/>
      <c r="Z28" s="490"/>
      <c r="AA28" s="490"/>
      <c r="AB28" s="386"/>
      <c r="AC28" s="386"/>
      <c r="AD28" s="151"/>
      <c r="AE28" s="66"/>
      <c r="AF28" s="17"/>
      <c r="AG28" s="359"/>
      <c r="AH28" s="359"/>
      <c r="AI28" s="359"/>
      <c r="AJ28" s="359"/>
      <c r="AK28" s="359"/>
      <c r="AL28" s="290"/>
      <c r="AM28" s="290"/>
      <c r="AN28" s="290"/>
      <c r="AO28" s="290"/>
    </row>
    <row r="29" spans="1:44" ht="12" customHeight="1">
      <c r="A29" s="52"/>
      <c r="B29" s="165"/>
      <c r="C29" s="329" t="s">
        <v>71</v>
      </c>
      <c r="D29" s="328" t="s">
        <v>125</v>
      </c>
      <c r="E29" s="392" t="s">
        <v>126</v>
      </c>
      <c r="F29" s="153" t="s">
        <v>93</v>
      </c>
      <c r="G29" s="209" t="s">
        <v>94</v>
      </c>
      <c r="H29" s="154" t="s">
        <v>0</v>
      </c>
      <c r="I29" s="155" t="s">
        <v>27</v>
      </c>
      <c r="J29" s="165"/>
      <c r="K29" s="55"/>
      <c r="L29" s="165"/>
      <c r="M29" s="329" t="s">
        <v>71</v>
      </c>
      <c r="N29" s="328" t="s">
        <v>125</v>
      </c>
      <c r="O29" s="392" t="s">
        <v>126</v>
      </c>
      <c r="P29" s="153" t="s">
        <v>93</v>
      </c>
      <c r="Q29" s="209" t="s">
        <v>94</v>
      </c>
      <c r="R29" s="154" t="s">
        <v>0</v>
      </c>
      <c r="S29" s="155" t="s">
        <v>27</v>
      </c>
      <c r="T29" s="165"/>
      <c r="U29" s="57"/>
      <c r="V29" s="165"/>
      <c r="W29" s="329" t="s">
        <v>71</v>
      </c>
      <c r="X29" s="328" t="s">
        <v>125</v>
      </c>
      <c r="Y29" s="392" t="s">
        <v>126</v>
      </c>
      <c r="Z29" s="153" t="s">
        <v>93</v>
      </c>
      <c r="AA29" s="209" t="s">
        <v>94</v>
      </c>
      <c r="AB29" s="154" t="s">
        <v>0</v>
      </c>
      <c r="AC29" s="155" t="s">
        <v>27</v>
      </c>
      <c r="AD29" s="165"/>
      <c r="AE29" s="58"/>
      <c r="AF29" s="17"/>
      <c r="AG29" s="359"/>
      <c r="AH29" s="359"/>
      <c r="AI29" s="359"/>
      <c r="AJ29" s="359"/>
      <c r="AK29" s="359"/>
      <c r="AM29" s="2"/>
    </row>
    <row r="30" spans="1:44" ht="12" customHeight="1">
      <c r="A30" s="52"/>
      <c r="B30" s="151"/>
      <c r="C30" s="358"/>
      <c r="D30" s="393"/>
      <c r="E30" s="99" t="str">
        <f t="shared" ref="E30:E36" si="30">IF(C30="","",VLOOKUP(C30,Nutr,2,0))</f>
        <v/>
      </c>
      <c r="F30" s="333" t="str">
        <f t="shared" ref="F30:F36" si="31">IF(C30="","",VLOOKUP(C30,Nutr,3,0)*D30)</f>
        <v/>
      </c>
      <c r="G30" s="263" t="str">
        <f t="shared" ref="G30:G36" si="32">IF(C30="","",VLOOKUP(C30,Nutr,4,0)*D30)</f>
        <v/>
      </c>
      <c r="H30" s="334" t="str">
        <f t="shared" ref="H30:H36" si="33">IF(C30="","",VLOOKUP(C30,Nutr,5,0)*D30)</f>
        <v/>
      </c>
      <c r="I30" s="335" t="str">
        <f t="shared" ref="I30:I36" si="34">IF(C30="","",VLOOKUP(C30,Nutr,6,0)*D30)</f>
        <v/>
      </c>
      <c r="J30" s="151"/>
      <c r="K30" s="55"/>
      <c r="L30" s="151"/>
      <c r="M30" s="358"/>
      <c r="N30" s="393"/>
      <c r="O30" s="99" t="str">
        <f t="shared" ref="O30:O36" si="35">IF(M30="","",VLOOKUP(M30,Nutr,2,0))</f>
        <v/>
      </c>
      <c r="P30" s="333" t="str">
        <f t="shared" ref="P30:P36" si="36">IF(M30="","",VLOOKUP(M30,Nutr,3,0)*N30)</f>
        <v/>
      </c>
      <c r="Q30" s="263" t="str">
        <f t="shared" ref="Q30:Q36" si="37">IF(M30="","",VLOOKUP(M30,Nutr,4,0)*N30)</f>
        <v/>
      </c>
      <c r="R30" s="334" t="str">
        <f t="shared" ref="R30:R36" si="38">IF(M30="","",VLOOKUP(M30,Nutr,5,0)*N30)</f>
        <v/>
      </c>
      <c r="S30" s="335" t="str">
        <f t="shared" ref="S30:S36" si="39">IF(M30="","",VLOOKUP(M30,Nutr,6,0)*N30)</f>
        <v/>
      </c>
      <c r="T30" s="151"/>
      <c r="U30" s="57"/>
      <c r="V30" s="151"/>
      <c r="W30" s="358"/>
      <c r="X30" s="393"/>
      <c r="Y30" s="99" t="str">
        <f t="shared" ref="Y30:Y36" si="40">IF(W30="","",VLOOKUP(W30,Nutr,2,0))</f>
        <v/>
      </c>
      <c r="Z30" s="333" t="str">
        <f t="shared" ref="Z30:Z36" si="41">IF(W30="","",VLOOKUP(W30,Nutr,3,0)*X30)</f>
        <v/>
      </c>
      <c r="AA30" s="263" t="str">
        <f t="shared" ref="AA30:AA36" si="42">IF(W30="","",VLOOKUP(W30,Nutr,4,0)*X30)</f>
        <v/>
      </c>
      <c r="AB30" s="334" t="str">
        <f t="shared" ref="AB30:AB36" si="43">IF(W30="","",VLOOKUP(W30,Nutr,5,0)*X30)</f>
        <v/>
      </c>
      <c r="AC30" s="335" t="str">
        <f t="shared" ref="AC30:AC36" si="44">IF(W30="","",VLOOKUP(W30,Nutr,6,0)*X30)</f>
        <v/>
      </c>
      <c r="AD30" s="151"/>
      <c r="AE30" s="58"/>
      <c r="AF30" s="17"/>
      <c r="AG30" s="291"/>
      <c r="AH30" s="9"/>
      <c r="AM30" s="2"/>
    </row>
    <row r="31" spans="1:44" ht="12" customHeight="1">
      <c r="A31" s="58"/>
      <c r="B31" s="151"/>
      <c r="C31" s="358"/>
      <c r="D31" s="393"/>
      <c r="E31" s="99" t="str">
        <f t="shared" si="30"/>
        <v/>
      </c>
      <c r="F31" s="333" t="str">
        <f t="shared" si="31"/>
        <v/>
      </c>
      <c r="G31" s="263" t="str">
        <f t="shared" si="32"/>
        <v/>
      </c>
      <c r="H31" s="334" t="str">
        <f t="shared" si="33"/>
        <v/>
      </c>
      <c r="I31" s="335" t="str">
        <f t="shared" si="34"/>
        <v/>
      </c>
      <c r="J31" s="151"/>
      <c r="K31" s="64"/>
      <c r="L31" s="151"/>
      <c r="M31" s="358"/>
      <c r="N31" s="393"/>
      <c r="O31" s="99" t="str">
        <f t="shared" si="35"/>
        <v/>
      </c>
      <c r="P31" s="333" t="str">
        <f t="shared" si="36"/>
        <v/>
      </c>
      <c r="Q31" s="263" t="str">
        <f t="shared" si="37"/>
        <v/>
      </c>
      <c r="R31" s="334" t="str">
        <f t="shared" si="38"/>
        <v/>
      </c>
      <c r="S31" s="335" t="str">
        <f t="shared" si="39"/>
        <v/>
      </c>
      <c r="T31" s="151"/>
      <c r="U31" s="58"/>
      <c r="V31" s="151"/>
      <c r="W31" s="358"/>
      <c r="X31" s="393"/>
      <c r="Y31" s="99" t="str">
        <f t="shared" si="40"/>
        <v/>
      </c>
      <c r="Z31" s="333" t="str">
        <f t="shared" si="41"/>
        <v/>
      </c>
      <c r="AA31" s="263" t="str">
        <f t="shared" si="42"/>
        <v/>
      </c>
      <c r="AB31" s="334" t="str">
        <f t="shared" si="43"/>
        <v/>
      </c>
      <c r="AC31" s="335" t="str">
        <f t="shared" si="44"/>
        <v/>
      </c>
      <c r="AD31" s="151"/>
      <c r="AE31" s="58"/>
      <c r="AF31" s="34"/>
      <c r="AG31" s="360"/>
      <c r="AH31" s="301"/>
      <c r="AI31" s="301"/>
      <c r="AM31" s="2"/>
    </row>
    <row r="32" spans="1:44" ht="12" customHeight="1">
      <c r="A32" s="58"/>
      <c r="B32" s="151"/>
      <c r="C32" s="358"/>
      <c r="D32" s="393"/>
      <c r="E32" s="99" t="str">
        <f t="shared" si="30"/>
        <v/>
      </c>
      <c r="F32" s="333" t="str">
        <f t="shared" si="31"/>
        <v/>
      </c>
      <c r="G32" s="263" t="str">
        <f t="shared" si="32"/>
        <v/>
      </c>
      <c r="H32" s="334" t="str">
        <f t="shared" si="33"/>
        <v/>
      </c>
      <c r="I32" s="335" t="str">
        <f t="shared" si="34"/>
        <v/>
      </c>
      <c r="J32" s="151"/>
      <c r="K32" s="71"/>
      <c r="L32" s="151"/>
      <c r="M32" s="358"/>
      <c r="N32" s="393"/>
      <c r="O32" s="99" t="str">
        <f t="shared" si="35"/>
        <v/>
      </c>
      <c r="P32" s="333" t="str">
        <f t="shared" si="36"/>
        <v/>
      </c>
      <c r="Q32" s="263" t="str">
        <f t="shared" si="37"/>
        <v/>
      </c>
      <c r="R32" s="334" t="str">
        <f t="shared" si="38"/>
        <v/>
      </c>
      <c r="S32" s="335" t="str">
        <f t="shared" si="39"/>
        <v/>
      </c>
      <c r="T32" s="151"/>
      <c r="U32" s="56"/>
      <c r="V32" s="151"/>
      <c r="W32" s="358"/>
      <c r="X32" s="393"/>
      <c r="Y32" s="99" t="str">
        <f t="shared" si="40"/>
        <v/>
      </c>
      <c r="Z32" s="333" t="str">
        <f t="shared" si="41"/>
        <v/>
      </c>
      <c r="AA32" s="263" t="str">
        <f t="shared" si="42"/>
        <v/>
      </c>
      <c r="AB32" s="334" t="str">
        <f t="shared" si="43"/>
        <v/>
      </c>
      <c r="AC32" s="335" t="str">
        <f t="shared" si="44"/>
        <v/>
      </c>
      <c r="AD32" s="151"/>
      <c r="AE32" s="66"/>
      <c r="AF32" s="34"/>
      <c r="AG32" s="360"/>
      <c r="AH32" s="301"/>
      <c r="AI32" s="301"/>
      <c r="AM32" s="2"/>
    </row>
    <row r="33" spans="1:39" ht="12" customHeight="1">
      <c r="A33" s="58"/>
      <c r="B33" s="151"/>
      <c r="C33" s="358"/>
      <c r="D33" s="393"/>
      <c r="E33" s="99" t="str">
        <f t="shared" si="30"/>
        <v/>
      </c>
      <c r="F33" s="333" t="str">
        <f t="shared" si="31"/>
        <v/>
      </c>
      <c r="G33" s="263" t="str">
        <f t="shared" si="32"/>
        <v/>
      </c>
      <c r="H33" s="334" t="str">
        <f t="shared" si="33"/>
        <v/>
      </c>
      <c r="I33" s="335" t="str">
        <f t="shared" si="34"/>
        <v/>
      </c>
      <c r="J33" s="151"/>
      <c r="K33" s="71"/>
      <c r="L33" s="151"/>
      <c r="M33" s="358"/>
      <c r="N33" s="393"/>
      <c r="O33" s="99" t="str">
        <f t="shared" si="35"/>
        <v/>
      </c>
      <c r="P33" s="333" t="str">
        <f t="shared" si="36"/>
        <v/>
      </c>
      <c r="Q33" s="263" t="str">
        <f t="shared" si="37"/>
        <v/>
      </c>
      <c r="R33" s="334" t="str">
        <f t="shared" si="38"/>
        <v/>
      </c>
      <c r="S33" s="335" t="str">
        <f t="shared" si="39"/>
        <v/>
      </c>
      <c r="T33" s="151"/>
      <c r="U33" s="56"/>
      <c r="V33" s="151"/>
      <c r="W33" s="358"/>
      <c r="X33" s="393"/>
      <c r="Y33" s="99" t="str">
        <f t="shared" si="40"/>
        <v/>
      </c>
      <c r="Z33" s="333" t="str">
        <f t="shared" si="41"/>
        <v/>
      </c>
      <c r="AA33" s="263" t="str">
        <f t="shared" si="42"/>
        <v/>
      </c>
      <c r="AB33" s="334" t="str">
        <f t="shared" si="43"/>
        <v/>
      </c>
      <c r="AC33" s="335" t="str">
        <f t="shared" si="44"/>
        <v/>
      </c>
      <c r="AD33" s="151"/>
      <c r="AE33" s="66"/>
      <c r="AF33" s="36"/>
      <c r="AG33" s="361"/>
      <c r="AH33" s="362"/>
      <c r="AI33" s="362"/>
      <c r="AJ33" s="297"/>
      <c r="AK33" s="297"/>
      <c r="AM33" s="2"/>
    </row>
    <row r="34" spans="1:39" ht="12" customHeight="1">
      <c r="A34" s="58"/>
      <c r="B34" s="151"/>
      <c r="C34" s="358"/>
      <c r="D34" s="393"/>
      <c r="E34" s="99" t="str">
        <f t="shared" si="30"/>
        <v/>
      </c>
      <c r="F34" s="333" t="str">
        <f t="shared" si="31"/>
        <v/>
      </c>
      <c r="G34" s="263" t="str">
        <f t="shared" si="32"/>
        <v/>
      </c>
      <c r="H34" s="334" t="str">
        <f t="shared" si="33"/>
        <v/>
      </c>
      <c r="I34" s="335" t="str">
        <f t="shared" si="34"/>
        <v/>
      </c>
      <c r="J34" s="151"/>
      <c r="K34" s="52"/>
      <c r="L34" s="151"/>
      <c r="M34" s="358"/>
      <c r="N34" s="393"/>
      <c r="O34" s="99" t="str">
        <f t="shared" si="35"/>
        <v/>
      </c>
      <c r="P34" s="333" t="str">
        <f t="shared" si="36"/>
        <v/>
      </c>
      <c r="Q34" s="263" t="str">
        <f t="shared" si="37"/>
        <v/>
      </c>
      <c r="R34" s="334" t="str">
        <f t="shared" si="38"/>
        <v/>
      </c>
      <c r="S34" s="335" t="str">
        <f t="shared" si="39"/>
        <v/>
      </c>
      <c r="T34" s="151"/>
      <c r="U34" s="55"/>
      <c r="V34" s="151"/>
      <c r="W34" s="358"/>
      <c r="X34" s="393"/>
      <c r="Y34" s="99" t="str">
        <f t="shared" si="40"/>
        <v/>
      </c>
      <c r="Z34" s="333" t="str">
        <f t="shared" si="41"/>
        <v/>
      </c>
      <c r="AA34" s="263" t="str">
        <f t="shared" si="42"/>
        <v/>
      </c>
      <c r="AB34" s="334" t="str">
        <f t="shared" si="43"/>
        <v/>
      </c>
      <c r="AC34" s="335" t="str">
        <f t="shared" si="44"/>
        <v/>
      </c>
      <c r="AD34" s="151"/>
      <c r="AE34" s="57"/>
      <c r="AF34" s="36"/>
      <c r="AG34" s="297"/>
      <c r="AH34" s="297"/>
      <c r="AI34" s="297"/>
      <c r="AJ34" s="297"/>
      <c r="AK34" s="297"/>
      <c r="AM34" s="2"/>
    </row>
    <row r="35" spans="1:39" ht="12" customHeight="1">
      <c r="A35" s="58"/>
      <c r="B35" s="151"/>
      <c r="C35" s="358"/>
      <c r="D35" s="393"/>
      <c r="E35" s="99" t="str">
        <f t="shared" si="30"/>
        <v/>
      </c>
      <c r="F35" s="333" t="str">
        <f t="shared" si="31"/>
        <v/>
      </c>
      <c r="G35" s="263" t="str">
        <f t="shared" si="32"/>
        <v/>
      </c>
      <c r="H35" s="334" t="str">
        <f t="shared" si="33"/>
        <v/>
      </c>
      <c r="I35" s="335" t="str">
        <f t="shared" si="34"/>
        <v/>
      </c>
      <c r="J35" s="151"/>
      <c r="K35" s="52"/>
      <c r="L35" s="151"/>
      <c r="M35" s="358"/>
      <c r="N35" s="393"/>
      <c r="O35" s="99" t="str">
        <f t="shared" si="35"/>
        <v/>
      </c>
      <c r="P35" s="333" t="str">
        <f t="shared" si="36"/>
        <v/>
      </c>
      <c r="Q35" s="263" t="str">
        <f t="shared" si="37"/>
        <v/>
      </c>
      <c r="R35" s="334" t="str">
        <f t="shared" si="38"/>
        <v/>
      </c>
      <c r="S35" s="335" t="str">
        <f t="shared" si="39"/>
        <v/>
      </c>
      <c r="T35" s="151"/>
      <c r="U35" s="55"/>
      <c r="V35" s="151"/>
      <c r="W35" s="358"/>
      <c r="X35" s="393"/>
      <c r="Y35" s="99" t="str">
        <f t="shared" si="40"/>
        <v/>
      </c>
      <c r="Z35" s="333" t="str">
        <f t="shared" si="41"/>
        <v/>
      </c>
      <c r="AA35" s="263" t="str">
        <f t="shared" si="42"/>
        <v/>
      </c>
      <c r="AB35" s="334" t="str">
        <f t="shared" si="43"/>
        <v/>
      </c>
      <c r="AC35" s="335" t="str">
        <f t="shared" si="44"/>
        <v/>
      </c>
      <c r="AD35" s="151"/>
      <c r="AE35" s="57"/>
      <c r="AF35" s="36"/>
      <c r="AG35" s="297"/>
      <c r="AH35" s="297"/>
      <c r="AI35" s="297"/>
      <c r="AJ35" s="297"/>
      <c r="AK35" s="297"/>
      <c r="AM35" s="2"/>
    </row>
    <row r="36" spans="1:39" ht="12" customHeight="1">
      <c r="A36" s="58"/>
      <c r="B36" s="151"/>
      <c r="C36" s="99"/>
      <c r="D36" s="393"/>
      <c r="E36" s="99" t="str">
        <f t="shared" si="30"/>
        <v/>
      </c>
      <c r="F36" s="333" t="str">
        <f t="shared" si="31"/>
        <v/>
      </c>
      <c r="G36" s="263" t="str">
        <f t="shared" si="32"/>
        <v/>
      </c>
      <c r="H36" s="334" t="str">
        <f t="shared" si="33"/>
        <v/>
      </c>
      <c r="I36" s="335" t="str">
        <f t="shared" si="34"/>
        <v/>
      </c>
      <c r="J36" s="151"/>
      <c r="K36" s="52"/>
      <c r="L36" s="151"/>
      <c r="M36" s="99"/>
      <c r="N36" s="393"/>
      <c r="O36" s="99" t="str">
        <f t="shared" si="35"/>
        <v/>
      </c>
      <c r="P36" s="333" t="str">
        <f t="shared" si="36"/>
        <v/>
      </c>
      <c r="Q36" s="263" t="str">
        <f t="shared" si="37"/>
        <v/>
      </c>
      <c r="R36" s="334" t="str">
        <f t="shared" si="38"/>
        <v/>
      </c>
      <c r="S36" s="335" t="str">
        <f t="shared" si="39"/>
        <v/>
      </c>
      <c r="T36" s="151"/>
      <c r="U36" s="55"/>
      <c r="V36" s="151"/>
      <c r="W36" s="99"/>
      <c r="X36" s="393"/>
      <c r="Y36" s="99" t="str">
        <f t="shared" si="40"/>
        <v/>
      </c>
      <c r="Z36" s="333" t="str">
        <f t="shared" si="41"/>
        <v/>
      </c>
      <c r="AA36" s="263" t="str">
        <f t="shared" si="42"/>
        <v/>
      </c>
      <c r="AB36" s="334" t="str">
        <f t="shared" si="43"/>
        <v/>
      </c>
      <c r="AC36" s="335" t="str">
        <f t="shared" si="44"/>
        <v/>
      </c>
      <c r="AD36" s="151"/>
      <c r="AE36" s="57"/>
      <c r="AF36" s="36"/>
      <c r="AG36" s="17"/>
      <c r="AM36" s="2"/>
    </row>
    <row r="37" spans="1:39" ht="12" customHeight="1">
      <c r="A37" s="58"/>
      <c r="B37" s="151"/>
      <c r="C37" s="156" t="s">
        <v>5</v>
      </c>
      <c r="D37" s="369"/>
      <c r="E37" s="283" t="s">
        <v>3</v>
      </c>
      <c r="F37" s="336">
        <f>SUM(F30:F36)</f>
        <v>0</v>
      </c>
      <c r="G37" s="211">
        <f>SUM(G30:G36)</f>
        <v>0</v>
      </c>
      <c r="H37" s="337">
        <f>SUM(H30:H36)</f>
        <v>0</v>
      </c>
      <c r="I37" s="338">
        <f>SUM(I30:I36)</f>
        <v>0</v>
      </c>
      <c r="J37" s="151"/>
      <c r="K37" s="52"/>
      <c r="L37" s="151"/>
      <c r="M37" s="156" t="s">
        <v>5</v>
      </c>
      <c r="N37" s="369"/>
      <c r="O37" s="283" t="s">
        <v>3</v>
      </c>
      <c r="P37" s="336">
        <f>SUM(P30:P36)</f>
        <v>0</v>
      </c>
      <c r="Q37" s="211">
        <f>SUM(Q30:Q36)</f>
        <v>0</v>
      </c>
      <c r="R37" s="337">
        <f>SUM(R30:R36)</f>
        <v>0</v>
      </c>
      <c r="S37" s="338">
        <f>SUM(S30:S36)</f>
        <v>0</v>
      </c>
      <c r="T37" s="151"/>
      <c r="U37" s="55"/>
      <c r="V37" s="151"/>
      <c r="W37" s="156" t="s">
        <v>5</v>
      </c>
      <c r="X37" s="369"/>
      <c r="Y37" s="283" t="s">
        <v>3</v>
      </c>
      <c r="Z37" s="336">
        <f>SUM(Z30:Z36)</f>
        <v>0</v>
      </c>
      <c r="AA37" s="211">
        <f>SUM(AA30:AA36)</f>
        <v>0</v>
      </c>
      <c r="AB37" s="337">
        <f>SUM(AB30:AB36)</f>
        <v>0</v>
      </c>
      <c r="AC37" s="338">
        <f>SUM(AC30:AC36)</f>
        <v>0</v>
      </c>
      <c r="AD37" s="151"/>
      <c r="AE37" s="57"/>
      <c r="AF37" s="36"/>
      <c r="AG37" s="299"/>
      <c r="AH37" s="301"/>
      <c r="AI37" s="301"/>
      <c r="AM37" s="2"/>
    </row>
    <row r="38" spans="1:39" ht="12" customHeight="1">
      <c r="A38" s="58"/>
      <c r="B38" s="151"/>
      <c r="C38" s="339">
        <f>SUM(F38:I38)</f>
        <v>0</v>
      </c>
      <c r="D38" s="369"/>
      <c r="E38" s="283" t="s">
        <v>4</v>
      </c>
      <c r="F38" s="336">
        <f>F37*4</f>
        <v>0</v>
      </c>
      <c r="G38" s="351">
        <f>G37*4</f>
        <v>0</v>
      </c>
      <c r="H38" s="337">
        <f>H37*4</f>
        <v>0</v>
      </c>
      <c r="I38" s="338">
        <f>I37*9</f>
        <v>0</v>
      </c>
      <c r="J38" s="151"/>
      <c r="K38" s="52"/>
      <c r="L38" s="151"/>
      <c r="M38" s="339">
        <f>SUM(P38:S38)</f>
        <v>0</v>
      </c>
      <c r="N38" s="369"/>
      <c r="O38" s="283" t="s">
        <v>4</v>
      </c>
      <c r="P38" s="336">
        <f>P37*4</f>
        <v>0</v>
      </c>
      <c r="Q38" s="351">
        <f>Q37*4</f>
        <v>0</v>
      </c>
      <c r="R38" s="337">
        <f>R37*4</f>
        <v>0</v>
      </c>
      <c r="S38" s="338">
        <f>S37*9</f>
        <v>0</v>
      </c>
      <c r="T38" s="151"/>
      <c r="U38" s="55"/>
      <c r="V38" s="151"/>
      <c r="W38" s="339">
        <f>SUM(Z38:AC38)</f>
        <v>0</v>
      </c>
      <c r="X38" s="369"/>
      <c r="Y38" s="283" t="s">
        <v>4</v>
      </c>
      <c r="Z38" s="336">
        <f>Z37*4</f>
        <v>0</v>
      </c>
      <c r="AA38" s="351">
        <f>AA37*4</f>
        <v>0</v>
      </c>
      <c r="AB38" s="337">
        <f>AB37*4</f>
        <v>0</v>
      </c>
      <c r="AC38" s="338">
        <f>AC37*9</f>
        <v>0</v>
      </c>
      <c r="AD38" s="151"/>
      <c r="AE38" s="57"/>
      <c r="AF38" s="36"/>
      <c r="AG38" s="299"/>
      <c r="AH38" s="298"/>
      <c r="AI38" s="298"/>
      <c r="AM38" s="2"/>
    </row>
    <row r="39" spans="1:39" ht="5.0999999999999996" customHeight="1">
      <c r="A39" s="58"/>
      <c r="B39" s="151"/>
      <c r="C39" s="164"/>
      <c r="D39" s="373"/>
      <c r="E39" s="159"/>
      <c r="F39" s="160"/>
      <c r="G39" s="212"/>
      <c r="H39" s="161"/>
      <c r="I39" s="161"/>
      <c r="J39" s="151"/>
      <c r="K39" s="73"/>
      <c r="L39" s="151"/>
      <c r="M39" s="157"/>
      <c r="N39" s="157"/>
      <c r="O39" s="159"/>
      <c r="P39" s="160"/>
      <c r="Q39" s="212"/>
      <c r="R39" s="160"/>
      <c r="S39" s="161"/>
      <c r="T39" s="151"/>
      <c r="U39" s="71"/>
      <c r="V39" s="151"/>
      <c r="W39" s="157"/>
      <c r="X39" s="157"/>
      <c r="Y39" s="159"/>
      <c r="Z39" s="160"/>
      <c r="AA39" s="212"/>
      <c r="AB39" s="161"/>
      <c r="AC39" s="161"/>
      <c r="AD39" s="151"/>
      <c r="AE39" s="57"/>
      <c r="AF39" s="36"/>
      <c r="AG39" s="299"/>
      <c r="AH39" s="298"/>
      <c r="AI39" s="298"/>
      <c r="AM39" s="2"/>
    </row>
    <row r="40" spans="1:39" ht="12" customHeight="1">
      <c r="A40" s="58"/>
      <c r="B40" s="58"/>
      <c r="C40" s="62"/>
      <c r="D40" s="374"/>
      <c r="E40" s="63"/>
      <c r="F40" s="68"/>
      <c r="G40" s="210"/>
      <c r="H40" s="54"/>
      <c r="I40" s="70"/>
      <c r="J40" s="58"/>
      <c r="K40" s="52"/>
      <c r="L40" s="58"/>
      <c r="M40" s="62"/>
      <c r="N40" s="62"/>
      <c r="O40" s="65"/>
      <c r="P40" s="65"/>
      <c r="Q40" s="221"/>
      <c r="R40" s="61"/>
      <c r="S40" s="97"/>
      <c r="T40" s="58"/>
      <c r="U40" s="55"/>
      <c r="V40" s="58"/>
      <c r="W40" s="62"/>
      <c r="X40" s="62"/>
      <c r="Y40" s="55"/>
      <c r="Z40" s="68"/>
      <c r="AA40" s="210"/>
      <c r="AB40" s="54"/>
      <c r="AC40" s="70"/>
      <c r="AD40" s="58"/>
      <c r="AE40" s="57"/>
      <c r="AF40" s="2"/>
      <c r="AG40" s="299"/>
      <c r="AH40" s="298"/>
      <c r="AI40" s="298"/>
      <c r="AM40" s="2"/>
    </row>
    <row r="41" spans="1:39" ht="12" customHeight="1">
      <c r="C41" s="2"/>
      <c r="D41" s="375"/>
      <c r="E41" s="2"/>
      <c r="F41" s="2"/>
      <c r="G41" s="214"/>
      <c r="H41" s="2"/>
      <c r="K41" s="2"/>
      <c r="M41" s="2"/>
      <c r="N41" s="2"/>
      <c r="O41" s="2"/>
      <c r="P41" s="2"/>
      <c r="Q41" s="214"/>
      <c r="R41" s="2"/>
      <c r="S41" s="2"/>
      <c r="W41" s="2"/>
      <c r="X41" s="2"/>
      <c r="Y41" s="2"/>
      <c r="Z41" s="2"/>
      <c r="AB41" s="2"/>
      <c r="AE41" s="2"/>
      <c r="AF41" s="2"/>
      <c r="AG41" s="17"/>
      <c r="AM41" s="2"/>
    </row>
    <row r="42" spans="1:39" ht="12" customHeight="1">
      <c r="A42" s="29"/>
      <c r="B42" s="29"/>
      <c r="C42" s="24"/>
      <c r="D42" s="193"/>
      <c r="E42" s="46"/>
      <c r="F42" s="2"/>
      <c r="G42" s="214"/>
      <c r="H42" s="2"/>
      <c r="J42" s="29"/>
      <c r="K42" s="2"/>
      <c r="L42" s="29"/>
      <c r="M42" s="2"/>
      <c r="N42" s="2"/>
      <c r="O42" s="2"/>
      <c r="P42" s="2"/>
      <c r="Q42" s="214"/>
      <c r="R42" s="2"/>
      <c r="S42" s="2"/>
      <c r="T42" s="29"/>
      <c r="V42" s="29"/>
      <c r="W42" s="2"/>
      <c r="X42" s="2"/>
      <c r="Y42" s="2"/>
      <c r="Z42" s="2"/>
      <c r="AB42" s="2"/>
      <c r="AD42" s="29"/>
      <c r="AE42" s="2"/>
      <c r="AF42" s="36"/>
      <c r="AL42" s="22"/>
      <c r="AM42" s="2"/>
    </row>
    <row r="43" spans="1:39">
      <c r="A43" s="17"/>
      <c r="B43" s="17"/>
      <c r="C43" s="82"/>
      <c r="D43" s="376"/>
      <c r="E43" s="83"/>
      <c r="F43" s="89"/>
      <c r="G43" s="215"/>
      <c r="H43" s="90"/>
      <c r="I43" s="91"/>
      <c r="J43" s="17"/>
      <c r="K43" s="25"/>
      <c r="L43" s="17"/>
      <c r="M43" s="26"/>
      <c r="N43" s="26"/>
      <c r="O43" s="43"/>
      <c r="P43" s="43"/>
      <c r="Q43" s="222"/>
      <c r="R43" s="21"/>
      <c r="S43" s="48"/>
      <c r="T43" s="17"/>
      <c r="U43" s="22"/>
      <c r="V43" s="17"/>
      <c r="W43" s="26"/>
      <c r="X43" s="26"/>
      <c r="Y43" s="22"/>
      <c r="Z43" s="29"/>
      <c r="AA43" s="216"/>
      <c r="AB43" s="24"/>
      <c r="AC43" s="46"/>
      <c r="AD43" s="17"/>
      <c r="AE43" s="36"/>
      <c r="AF43" s="36"/>
      <c r="AL43" s="22"/>
    </row>
    <row r="44" spans="1:39">
      <c r="A44" s="17"/>
      <c r="B44" s="17"/>
      <c r="C44" s="352"/>
      <c r="D44" s="377"/>
      <c r="E44" s="129"/>
      <c r="F44" s="196"/>
      <c r="G44" s="196"/>
      <c r="H44" s="196"/>
      <c r="I44" s="196"/>
      <c r="J44" s="17"/>
      <c r="K44" s="25"/>
      <c r="L44" s="17"/>
      <c r="M44" s="26"/>
      <c r="N44" s="26"/>
      <c r="O44" s="43"/>
      <c r="P44" s="43"/>
      <c r="Q44" s="222"/>
      <c r="R44" s="21"/>
      <c r="S44" s="48"/>
      <c r="T44" s="17"/>
      <c r="U44" s="22"/>
      <c r="V44" s="17"/>
      <c r="W44" s="26"/>
      <c r="X44" s="26"/>
      <c r="Y44" s="22"/>
      <c r="Z44" s="29"/>
      <c r="AA44" s="216"/>
      <c r="AB44" s="24"/>
      <c r="AC44" s="46"/>
      <c r="AD44" s="17"/>
      <c r="AE44" s="36"/>
      <c r="AF44" s="36"/>
      <c r="AG44" s="88"/>
      <c r="AH44" s="29"/>
      <c r="AI44" s="24"/>
      <c r="AJ44" s="46"/>
      <c r="AK44" s="46"/>
      <c r="AL44" s="22"/>
    </row>
    <row r="45" spans="1:39">
      <c r="A45" s="17"/>
      <c r="B45" s="17"/>
      <c r="C45" s="353"/>
      <c r="D45" s="378"/>
      <c r="E45" s="354"/>
      <c r="F45" s="78"/>
      <c r="G45" s="218"/>
      <c r="H45" s="79"/>
      <c r="I45" s="80"/>
      <c r="J45" s="17"/>
      <c r="K45" s="81"/>
      <c r="L45" s="17"/>
      <c r="M45" s="85"/>
      <c r="N45" s="85"/>
      <c r="O45" s="85"/>
      <c r="P45" s="29"/>
      <c r="Q45" s="216"/>
      <c r="R45" s="24"/>
      <c r="S45" s="46"/>
      <c r="T45" s="17"/>
      <c r="U45" s="38"/>
      <c r="V45" s="17"/>
      <c r="W45" s="85"/>
      <c r="X45" s="85"/>
      <c r="Y45" s="85"/>
      <c r="Z45" s="29"/>
      <c r="AA45" s="216"/>
      <c r="AB45" s="24"/>
      <c r="AC45" s="46"/>
      <c r="AD45" s="17"/>
      <c r="AE45" s="36"/>
      <c r="AF45" s="36"/>
      <c r="AG45" s="81"/>
      <c r="AH45" s="29"/>
      <c r="AI45" s="24"/>
      <c r="AJ45" s="46"/>
      <c r="AK45" s="46"/>
      <c r="AL45" s="22"/>
    </row>
    <row r="46" spans="1:39">
      <c r="A46" s="17"/>
      <c r="B46" s="17"/>
      <c r="C46" s="88"/>
      <c r="D46" s="379"/>
      <c r="E46" s="23"/>
      <c r="F46" s="29"/>
      <c r="G46" s="216"/>
      <c r="H46" s="24"/>
      <c r="I46" s="46"/>
      <c r="J46" s="17"/>
      <c r="K46" s="81"/>
      <c r="L46" s="17"/>
      <c r="M46" s="76"/>
      <c r="N46" s="76"/>
      <c r="O46" s="87"/>
      <c r="P46" s="29"/>
      <c r="Q46" s="216"/>
      <c r="R46" s="24"/>
      <c r="S46" s="46"/>
      <c r="T46" s="17"/>
      <c r="U46" s="38"/>
      <c r="V46" s="17"/>
      <c r="W46" s="76"/>
      <c r="X46" s="76"/>
      <c r="Y46" s="87"/>
      <c r="Z46" s="29"/>
      <c r="AA46" s="216"/>
      <c r="AB46" s="24"/>
      <c r="AC46" s="46"/>
      <c r="AD46" s="17"/>
      <c r="AE46" s="36"/>
      <c r="AF46" s="36"/>
      <c r="AG46" s="17"/>
      <c r="AH46" s="17"/>
      <c r="AI46" s="17"/>
      <c r="AJ46" s="17"/>
      <c r="AK46" s="17"/>
      <c r="AL46" s="22"/>
    </row>
    <row r="47" spans="1:39">
      <c r="A47" s="17"/>
      <c r="B47" s="17"/>
      <c r="C47" s="88"/>
      <c r="D47" s="379"/>
      <c r="E47" s="38"/>
      <c r="F47" s="29"/>
      <c r="G47" s="216"/>
      <c r="H47" s="24"/>
      <c r="I47" s="46"/>
      <c r="J47" s="17"/>
      <c r="K47" s="17"/>
      <c r="L47" s="17"/>
      <c r="M47" s="18"/>
      <c r="N47" s="18"/>
      <c r="O47" s="19"/>
      <c r="P47" s="20"/>
      <c r="Q47" s="222"/>
      <c r="R47" s="21"/>
      <c r="S47" s="47"/>
      <c r="T47" s="17"/>
      <c r="U47" s="22"/>
      <c r="V47" s="17"/>
      <c r="W47" s="18"/>
      <c r="X47" s="18"/>
      <c r="Y47" s="37"/>
      <c r="Z47" s="38"/>
      <c r="AA47" s="223"/>
      <c r="AB47" s="39"/>
      <c r="AC47" s="47"/>
      <c r="AD47" s="17"/>
      <c r="AE47" s="36"/>
      <c r="AF47" s="36"/>
      <c r="AG47" s="17"/>
      <c r="AH47" s="17"/>
      <c r="AI47" s="17"/>
      <c r="AJ47" s="17"/>
      <c r="AK47" s="17"/>
      <c r="AL47" s="22"/>
    </row>
    <row r="48" spans="1:39">
      <c r="A48" s="22"/>
      <c r="B48" s="22"/>
      <c r="C48" s="88"/>
      <c r="D48" s="379"/>
      <c r="E48" s="38"/>
      <c r="F48" s="29"/>
      <c r="G48" s="216"/>
      <c r="H48" s="24"/>
      <c r="I48" s="46"/>
      <c r="J48" s="22"/>
      <c r="K48" s="4"/>
      <c r="L48" s="22"/>
      <c r="M48" s="76"/>
      <c r="N48" s="76"/>
      <c r="O48" s="77"/>
      <c r="P48" s="78"/>
      <c r="Q48" s="218"/>
      <c r="R48" s="79"/>
      <c r="S48" s="80"/>
      <c r="T48" s="22"/>
      <c r="U48" s="81"/>
      <c r="V48" s="22"/>
      <c r="W48" s="76"/>
      <c r="X48" s="76"/>
      <c r="Y48" s="86"/>
      <c r="Z48" s="78"/>
      <c r="AA48" s="218"/>
      <c r="AB48" s="79"/>
      <c r="AC48" s="80"/>
      <c r="AD48" s="22"/>
      <c r="AE48" s="36"/>
      <c r="AF48" s="36"/>
      <c r="AL48" s="22"/>
    </row>
    <row r="49" spans="1:38">
      <c r="A49" s="22"/>
      <c r="B49" s="22"/>
      <c r="C49" s="88"/>
      <c r="D49" s="379"/>
      <c r="E49" s="38"/>
      <c r="F49" s="29"/>
      <c r="G49" s="216"/>
      <c r="H49" s="24"/>
      <c r="I49" s="46"/>
      <c r="J49" s="22"/>
      <c r="K49" s="17"/>
      <c r="L49" s="22"/>
      <c r="M49" s="26"/>
      <c r="N49" s="26"/>
      <c r="O49" s="22"/>
      <c r="P49" s="29"/>
      <c r="Q49" s="216"/>
      <c r="R49" s="24"/>
      <c r="S49" s="46"/>
      <c r="T49" s="22"/>
      <c r="U49" s="25"/>
      <c r="V49" s="22"/>
      <c r="W49" s="26"/>
      <c r="X49" s="26"/>
      <c r="Y49" s="40"/>
      <c r="Z49" s="29"/>
      <c r="AA49" s="216"/>
      <c r="AB49" s="24"/>
      <c r="AC49" s="46"/>
      <c r="AD49" s="22"/>
      <c r="AE49" s="36"/>
      <c r="AF49" s="36"/>
      <c r="AL49" s="25"/>
    </row>
    <row r="50" spans="1:38">
      <c r="A50" s="22"/>
      <c r="B50" s="22"/>
      <c r="C50" s="88"/>
      <c r="D50" s="379"/>
      <c r="E50" s="38"/>
      <c r="F50" s="29"/>
      <c r="G50" s="216"/>
      <c r="H50" s="24"/>
      <c r="I50" s="46"/>
      <c r="J50" s="22"/>
      <c r="K50" s="17"/>
      <c r="L50" s="22"/>
      <c r="M50" s="26"/>
      <c r="N50" s="26"/>
      <c r="O50" s="27"/>
      <c r="P50" s="29"/>
      <c r="Q50" s="216"/>
      <c r="R50" s="24"/>
      <c r="S50" s="46"/>
      <c r="T50" s="22"/>
      <c r="U50" s="25"/>
      <c r="V50" s="22"/>
      <c r="W50" s="26"/>
      <c r="X50" s="26"/>
      <c r="Y50" s="27"/>
      <c r="Z50" s="29"/>
      <c r="AA50" s="216"/>
      <c r="AB50" s="24"/>
      <c r="AC50" s="46"/>
      <c r="AD50" s="22"/>
      <c r="AE50" s="36"/>
      <c r="AF50" s="36"/>
      <c r="AL50" s="22"/>
    </row>
    <row r="51" spans="1:38">
      <c r="A51" s="22"/>
      <c r="B51" s="22"/>
      <c r="C51" s="88"/>
      <c r="D51" s="379"/>
      <c r="E51" s="38"/>
      <c r="F51" s="29"/>
      <c r="G51" s="216"/>
      <c r="H51" s="24"/>
      <c r="I51" s="46"/>
      <c r="J51" s="22"/>
      <c r="K51" s="17"/>
      <c r="L51" s="22"/>
      <c r="M51" s="82"/>
      <c r="N51" s="82"/>
      <c r="O51" s="83"/>
      <c r="P51" s="29"/>
      <c r="Q51" s="216"/>
      <c r="R51" s="24"/>
      <c r="S51" s="46"/>
      <c r="T51" s="22"/>
      <c r="U51" s="25"/>
      <c r="V51" s="22"/>
      <c r="W51" s="26"/>
      <c r="X51" s="26"/>
      <c r="Y51" s="27"/>
      <c r="Z51" s="29"/>
      <c r="AA51" s="216"/>
      <c r="AB51" s="24"/>
      <c r="AC51" s="46"/>
      <c r="AD51" s="22"/>
      <c r="AE51" s="36"/>
      <c r="AF51" s="36"/>
      <c r="AL51" s="17"/>
    </row>
    <row r="52" spans="1:38">
      <c r="A52" s="22"/>
      <c r="B52" s="22"/>
      <c r="C52" s="88"/>
      <c r="D52" s="379"/>
      <c r="E52" s="38"/>
      <c r="F52" s="29"/>
      <c r="G52" s="216"/>
      <c r="H52" s="24"/>
      <c r="I52" s="46"/>
      <c r="J52" s="22"/>
      <c r="K52" s="17"/>
      <c r="L52" s="22"/>
      <c r="M52" s="84"/>
      <c r="N52" s="84"/>
      <c r="O52" s="83"/>
      <c r="P52" s="89"/>
      <c r="Q52" s="215"/>
      <c r="R52" s="90"/>
      <c r="S52" s="91"/>
      <c r="T52" s="22"/>
      <c r="U52" s="25"/>
      <c r="V52" s="22"/>
      <c r="W52" s="82"/>
      <c r="X52" s="82"/>
      <c r="Y52" s="83"/>
      <c r="Z52" s="29"/>
      <c r="AA52" s="216"/>
      <c r="AB52" s="24"/>
      <c r="AC52" s="46"/>
      <c r="AD52" s="22"/>
      <c r="AE52" s="36"/>
      <c r="AF52" s="36"/>
      <c r="AL52" s="17"/>
    </row>
    <row r="53" spans="1:38">
      <c r="A53" s="22"/>
      <c r="B53" s="22"/>
      <c r="C53" s="20"/>
      <c r="D53" s="377"/>
      <c r="E53" s="88"/>
      <c r="F53" s="29"/>
      <c r="G53" s="216"/>
      <c r="H53" s="24"/>
      <c r="I53" s="46"/>
      <c r="J53" s="22"/>
      <c r="K53" s="17"/>
      <c r="L53" s="22"/>
      <c r="M53" s="93"/>
      <c r="N53" s="93"/>
      <c r="O53" s="41"/>
      <c r="P53" s="29"/>
      <c r="Q53" s="216"/>
      <c r="R53" s="24"/>
      <c r="S53" s="46"/>
      <c r="T53" s="22"/>
      <c r="U53" s="25"/>
      <c r="V53" s="22"/>
      <c r="W53" s="82"/>
      <c r="X53" s="82"/>
      <c r="Y53" s="83"/>
      <c r="Z53" s="29"/>
      <c r="AA53" s="216"/>
      <c r="AB53" s="24"/>
      <c r="AC53" s="46"/>
      <c r="AD53" s="22"/>
      <c r="AE53" s="36"/>
      <c r="AF53" s="36"/>
    </row>
    <row r="54" spans="1:38">
      <c r="A54" s="22"/>
      <c r="B54" s="22"/>
      <c r="C54" s="20"/>
      <c r="D54" s="377"/>
      <c r="E54" s="88"/>
      <c r="F54" s="29"/>
      <c r="G54" s="216"/>
      <c r="H54" s="24"/>
      <c r="I54" s="46"/>
      <c r="J54" s="22"/>
      <c r="K54" s="17"/>
      <c r="L54" s="22"/>
      <c r="M54" s="93"/>
      <c r="N54" s="93"/>
      <c r="O54" s="41"/>
      <c r="P54" s="29"/>
      <c r="Q54" s="216"/>
      <c r="R54" s="24"/>
      <c r="S54" s="46"/>
      <c r="T54" s="22"/>
      <c r="U54" s="25"/>
      <c r="V54" s="22"/>
      <c r="W54" s="82"/>
      <c r="X54" s="82"/>
      <c r="Y54" s="92"/>
      <c r="Z54" s="29"/>
      <c r="AA54" s="216"/>
      <c r="AB54" s="24"/>
      <c r="AC54" s="46"/>
      <c r="AD54" s="22"/>
      <c r="AE54" s="36"/>
      <c r="AF54" s="36"/>
    </row>
    <row r="55" spans="1:38">
      <c r="A55" s="22"/>
      <c r="B55" s="22"/>
      <c r="C55" s="26"/>
      <c r="D55" s="380"/>
      <c r="E55" s="22"/>
      <c r="F55" s="29"/>
      <c r="G55" s="216"/>
      <c r="H55" s="24"/>
      <c r="I55" s="46"/>
      <c r="J55" s="22"/>
      <c r="K55" s="17"/>
      <c r="L55" s="22"/>
      <c r="M55" s="93"/>
      <c r="N55" s="93"/>
      <c r="O55" s="41"/>
      <c r="P55" s="29"/>
      <c r="Q55" s="216"/>
      <c r="R55" s="24"/>
      <c r="S55" s="46"/>
      <c r="T55" s="22"/>
      <c r="U55" s="25"/>
      <c r="V55" s="22"/>
      <c r="W55" s="26"/>
      <c r="X55" s="26"/>
      <c r="Y55" s="27"/>
      <c r="Z55" s="29"/>
      <c r="AA55" s="216"/>
      <c r="AB55" s="24"/>
      <c r="AC55" s="46"/>
      <c r="AD55" s="22"/>
      <c r="AE55" s="36"/>
      <c r="AF55" s="36"/>
    </row>
    <row r="56" spans="1:38">
      <c r="A56" s="22"/>
      <c r="B56" s="22"/>
      <c r="C56" s="26"/>
      <c r="D56" s="380"/>
      <c r="E56" s="22"/>
      <c r="F56" s="29"/>
      <c r="G56" s="216"/>
      <c r="H56" s="24"/>
      <c r="I56" s="46"/>
      <c r="J56" s="22"/>
      <c r="K56" s="17"/>
      <c r="L56" s="22"/>
      <c r="M56" s="93"/>
      <c r="N56" s="93"/>
      <c r="O56" s="42"/>
      <c r="P56" s="29"/>
      <c r="Q56" s="216"/>
      <c r="R56" s="24"/>
      <c r="S56" s="46"/>
      <c r="T56" s="22"/>
      <c r="U56" s="25"/>
      <c r="V56" s="22"/>
      <c r="W56" s="26"/>
      <c r="X56" s="26"/>
      <c r="Y56" s="41"/>
      <c r="Z56" s="29"/>
      <c r="AA56" s="216"/>
      <c r="AB56" s="24"/>
      <c r="AC56" s="46"/>
      <c r="AD56" s="22"/>
      <c r="AE56" s="36"/>
      <c r="AF56" s="96"/>
    </row>
    <row r="57" spans="1:38">
      <c r="A57" s="22"/>
      <c r="B57" s="22"/>
      <c r="C57" s="94"/>
      <c r="D57" s="381"/>
      <c r="E57" s="85"/>
      <c r="F57" s="29"/>
      <c r="G57" s="216"/>
      <c r="H57" s="24"/>
      <c r="I57" s="46"/>
      <c r="J57" s="22"/>
      <c r="K57" s="95"/>
      <c r="L57" s="22"/>
      <c r="M57" s="85"/>
      <c r="N57" s="85"/>
      <c r="O57" s="85"/>
      <c r="P57" s="29"/>
      <c r="Q57" s="216"/>
      <c r="R57" s="24"/>
      <c r="S57" s="46"/>
      <c r="T57" s="22"/>
      <c r="U57" s="81"/>
      <c r="V57" s="22"/>
      <c r="W57" s="85"/>
      <c r="X57" s="85"/>
      <c r="Y57" s="85"/>
      <c r="Z57" s="29"/>
      <c r="AA57" s="216"/>
      <c r="AB57" s="24"/>
      <c r="AC57" s="46"/>
      <c r="AD57" s="22"/>
      <c r="AE57" s="96"/>
      <c r="AF57" s="23"/>
    </row>
    <row r="58" spans="1:38">
      <c r="A58" s="22"/>
      <c r="B58" s="22"/>
      <c r="C58" s="76"/>
      <c r="D58" s="382"/>
      <c r="E58" s="87"/>
      <c r="F58" s="29"/>
      <c r="G58" s="216"/>
      <c r="H58" s="24"/>
      <c r="I58" s="46"/>
      <c r="J58" s="22"/>
      <c r="K58" s="4"/>
      <c r="L58" s="22"/>
      <c r="M58" s="76"/>
      <c r="N58" s="76"/>
      <c r="O58" s="87"/>
      <c r="P58" s="29"/>
      <c r="Q58" s="216"/>
      <c r="R58" s="24"/>
      <c r="S58" s="46"/>
      <c r="T58" s="22"/>
      <c r="U58" s="81"/>
      <c r="V58" s="22"/>
      <c r="W58" s="76"/>
      <c r="X58" s="76"/>
      <c r="Y58" s="87"/>
      <c r="Z58" s="29"/>
      <c r="AA58" s="216"/>
      <c r="AB58" s="24"/>
      <c r="AC58" s="46"/>
      <c r="AD58" s="22"/>
      <c r="AE58" s="23"/>
      <c r="AF58" s="34"/>
    </row>
    <row r="59" spans="1:38">
      <c r="A59" s="22"/>
      <c r="B59" s="22"/>
      <c r="C59" s="18"/>
      <c r="D59" s="383"/>
      <c r="E59" s="29"/>
      <c r="F59" s="35"/>
      <c r="G59" s="216"/>
      <c r="H59" s="24"/>
      <c r="I59" s="36"/>
      <c r="J59" s="22"/>
      <c r="K59" s="22"/>
      <c r="L59" s="22"/>
      <c r="M59" s="18"/>
      <c r="N59" s="18"/>
      <c r="O59" s="37"/>
      <c r="P59" s="38"/>
      <c r="Q59" s="223"/>
      <c r="R59" s="39"/>
      <c r="S59" s="22"/>
      <c r="T59" s="22"/>
      <c r="U59" s="36"/>
      <c r="V59" s="22"/>
      <c r="W59" s="26"/>
      <c r="X59" s="26"/>
      <c r="Y59" s="32"/>
      <c r="Z59" s="4"/>
      <c r="AA59" s="217"/>
      <c r="AB59" s="33"/>
      <c r="AC59" s="17"/>
      <c r="AD59" s="22"/>
      <c r="AE59" s="34"/>
      <c r="AF59" s="34"/>
    </row>
    <row r="60" spans="1:38">
      <c r="A60" s="17"/>
      <c r="B60" s="17"/>
      <c r="C60" s="26"/>
      <c r="D60" s="380"/>
      <c r="E60" s="30"/>
      <c r="F60" s="3"/>
      <c r="G60" s="219"/>
      <c r="H60" s="31"/>
      <c r="I60" s="17"/>
      <c r="J60" s="17"/>
      <c r="K60" s="28"/>
      <c r="L60" s="17"/>
      <c r="M60" s="18"/>
      <c r="N60" s="18"/>
      <c r="O60" s="43"/>
      <c r="P60" s="20"/>
      <c r="Q60" s="222"/>
      <c r="R60" s="21"/>
      <c r="S60" s="34"/>
      <c r="T60" s="17"/>
      <c r="U60" s="17"/>
      <c r="V60" s="17"/>
      <c r="W60" s="26"/>
      <c r="X60" s="26"/>
      <c r="Y60" s="32"/>
      <c r="Z60" s="4"/>
      <c r="AA60" s="217"/>
      <c r="AB60" s="33"/>
      <c r="AC60" s="17"/>
      <c r="AD60" s="17"/>
      <c r="AE60" s="34"/>
    </row>
  </sheetData>
  <mergeCells count="11">
    <mergeCell ref="AG8:AI8"/>
    <mergeCell ref="AG10:AH10"/>
    <mergeCell ref="D2:G2"/>
    <mergeCell ref="N2:Q2"/>
    <mergeCell ref="X2:AA2"/>
    <mergeCell ref="D15:G15"/>
    <mergeCell ref="N15:Q15"/>
    <mergeCell ref="X15:AA15"/>
    <mergeCell ref="D28:G28"/>
    <mergeCell ref="N28:Q28"/>
    <mergeCell ref="X28:AA28"/>
  </mergeCell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dimension ref="A1:R288"/>
  <sheetViews>
    <sheetView workbookViewId="0">
      <selection activeCell="C43" sqref="C43"/>
    </sheetView>
  </sheetViews>
  <sheetFormatPr defaultRowHeight="15"/>
  <cols>
    <col min="1" max="1" width="35" style="406" customWidth="1"/>
    <col min="2" max="2" width="8.85546875" style="391" customWidth="1"/>
    <col min="3" max="3" width="9.7109375" style="401" customWidth="1"/>
    <col min="4" max="4" width="9.140625" style="409"/>
    <col min="5" max="5" width="9.140625" style="403"/>
    <col min="6" max="6" width="9.140625" style="405"/>
    <col min="9" max="9" width="12.140625" customWidth="1"/>
    <col min="10" max="10" width="10.28515625" customWidth="1"/>
    <col min="11" max="12" width="10" customWidth="1"/>
  </cols>
  <sheetData>
    <row r="1" spans="1:18" ht="15" customHeight="1">
      <c r="A1" s="411" t="s">
        <v>111</v>
      </c>
      <c r="B1" s="390" t="s">
        <v>124</v>
      </c>
      <c r="C1" s="400" t="s">
        <v>93</v>
      </c>
      <c r="D1" s="412" t="s">
        <v>94</v>
      </c>
      <c r="E1" s="402" t="s">
        <v>20</v>
      </c>
      <c r="F1" s="404" t="s">
        <v>27</v>
      </c>
      <c r="I1" s="408"/>
      <c r="J1" s="408"/>
      <c r="K1" s="408"/>
      <c r="L1" s="408"/>
      <c r="M1" s="408"/>
    </row>
    <row r="2" spans="1:18" ht="15" customHeight="1">
      <c r="A2" s="451" t="s">
        <v>20</v>
      </c>
      <c r="B2" s="452"/>
      <c r="C2" s="453"/>
      <c r="D2" s="454"/>
      <c r="E2" s="455"/>
      <c r="F2" s="456"/>
      <c r="I2" s="408"/>
      <c r="J2" s="408"/>
      <c r="K2" s="408"/>
      <c r="L2" s="408"/>
      <c r="M2" s="408"/>
    </row>
    <row r="3" spans="1:18" ht="15" customHeight="1">
      <c r="A3" s="406" t="s">
        <v>745</v>
      </c>
      <c r="B3" s="391" t="s">
        <v>112</v>
      </c>
      <c r="D3" s="409">
        <v>2.5208166666666667E-2</v>
      </c>
      <c r="E3" s="403">
        <v>0.28059849999999992</v>
      </c>
      <c r="F3" s="405">
        <v>2.2699999999999999E-3</v>
      </c>
      <c r="I3" s="408"/>
      <c r="J3" s="408"/>
      <c r="K3" s="408"/>
      <c r="L3" s="408"/>
      <c r="M3" s="408"/>
    </row>
    <row r="4" spans="1:18">
      <c r="A4" s="406" t="s">
        <v>35</v>
      </c>
      <c r="B4" s="391" t="s">
        <v>112</v>
      </c>
      <c r="D4" s="409">
        <v>2.5882499999999999E-2</v>
      </c>
      <c r="E4" s="403">
        <v>0.25809750000000004</v>
      </c>
      <c r="F4" s="405">
        <v>1.0003333333333333E-2</v>
      </c>
      <c r="I4" s="408"/>
      <c r="J4" s="408"/>
      <c r="K4" s="408"/>
      <c r="L4" s="408"/>
      <c r="M4" s="408"/>
    </row>
    <row r="5" spans="1:18">
      <c r="A5" s="406" t="s">
        <v>48</v>
      </c>
      <c r="B5" s="391" t="s">
        <v>112</v>
      </c>
      <c r="D5" s="409">
        <v>0.13921026086956523</v>
      </c>
      <c r="E5" s="403">
        <v>0.66635640579710154</v>
      </c>
      <c r="F5" s="405">
        <v>8.4966666666666663E-2</v>
      </c>
      <c r="I5" s="408"/>
      <c r="J5" s="408"/>
      <c r="K5" s="408"/>
      <c r="L5" s="408"/>
      <c r="M5" s="408"/>
    </row>
    <row r="6" spans="1:18">
      <c r="A6" s="406" t="s">
        <v>762</v>
      </c>
      <c r="B6" s="391" t="s">
        <v>112</v>
      </c>
      <c r="D6" s="409">
        <v>0.05</v>
      </c>
      <c r="E6" s="403">
        <v>0.27</v>
      </c>
      <c r="F6" s="405">
        <v>0.01</v>
      </c>
      <c r="I6" s="408"/>
      <c r="J6" s="408"/>
      <c r="K6" s="408"/>
      <c r="L6" s="408"/>
      <c r="M6" s="408"/>
    </row>
    <row r="7" spans="1:18">
      <c r="A7" s="406" t="s">
        <v>49</v>
      </c>
      <c r="B7" s="391" t="s">
        <v>112</v>
      </c>
      <c r="D7" s="409">
        <v>1.1645833333333333E-2</v>
      </c>
      <c r="E7" s="403">
        <v>0.1194375</v>
      </c>
      <c r="I7" s="408"/>
      <c r="J7" s="408"/>
      <c r="K7" s="408"/>
      <c r="L7" s="408"/>
      <c r="M7" s="408"/>
    </row>
    <row r="8" spans="1:18">
      <c r="A8" s="406" t="s">
        <v>784</v>
      </c>
      <c r="B8" s="391" t="s">
        <v>112</v>
      </c>
      <c r="D8" s="409">
        <v>6.4166666666666669E-3</v>
      </c>
      <c r="E8" s="403">
        <v>0.18422333333333338</v>
      </c>
      <c r="F8" s="405">
        <v>8.7666666666666665E-4</v>
      </c>
    </row>
    <row r="9" spans="1:18">
      <c r="A9" s="406" t="s">
        <v>122</v>
      </c>
      <c r="B9" s="391" t="s">
        <v>112</v>
      </c>
      <c r="D9" s="409">
        <v>4.7750000000000001E-2</v>
      </c>
      <c r="E9" s="403">
        <v>0.13591033333333333</v>
      </c>
      <c r="F9" s="405">
        <v>5.4233333333333347E-3</v>
      </c>
      <c r="I9" s="367"/>
      <c r="J9" s="367"/>
      <c r="K9" s="367"/>
      <c r="L9" s="367"/>
      <c r="M9" s="367"/>
    </row>
    <row r="10" spans="1:18">
      <c r="A10" s="406" t="s">
        <v>749</v>
      </c>
      <c r="B10" s="391" t="s">
        <v>112</v>
      </c>
      <c r="D10" s="409">
        <v>4.4791666666666667E-2</v>
      </c>
      <c r="E10" s="403">
        <v>0.1400516666666666</v>
      </c>
      <c r="F10" s="405">
        <v>5.3566666666666658E-3</v>
      </c>
      <c r="I10" s="330"/>
      <c r="J10" s="330"/>
      <c r="K10" s="330"/>
      <c r="L10" s="330"/>
      <c r="M10" s="366"/>
    </row>
    <row r="11" spans="1:18">
      <c r="A11" s="406" t="s">
        <v>766</v>
      </c>
      <c r="B11" s="391" t="s">
        <v>786</v>
      </c>
      <c r="D11" s="409">
        <v>3.6</v>
      </c>
      <c r="E11" s="403">
        <v>2</v>
      </c>
      <c r="F11" s="405">
        <v>7.4</v>
      </c>
      <c r="I11" s="330"/>
      <c r="J11" s="330"/>
      <c r="K11" s="330"/>
      <c r="L11" s="330"/>
      <c r="M11" s="366"/>
    </row>
    <row r="12" spans="1:18">
      <c r="A12" s="365" t="s">
        <v>755</v>
      </c>
      <c r="I12" s="366"/>
      <c r="J12" s="366"/>
      <c r="K12" s="366"/>
      <c r="L12" s="366"/>
      <c r="M12" s="366"/>
    </row>
    <row r="13" spans="1:18">
      <c r="A13" s="406" t="s">
        <v>751</v>
      </c>
      <c r="B13" s="391" t="s">
        <v>112</v>
      </c>
      <c r="C13" s="401">
        <v>0.31468750000000001</v>
      </c>
      <c r="E13" s="403">
        <v>0</v>
      </c>
      <c r="F13" s="405">
        <v>3.1600000000000003E-2</v>
      </c>
    </row>
    <row r="14" spans="1:18" ht="15" customHeight="1">
      <c r="A14" s="406" t="s">
        <v>763</v>
      </c>
      <c r="B14" s="391" t="s">
        <v>112</v>
      </c>
      <c r="C14" s="401">
        <v>0.32033333333333336</v>
      </c>
      <c r="E14" s="403">
        <v>0</v>
      </c>
      <c r="F14" s="405">
        <v>2.4836666666666667E-2</v>
      </c>
      <c r="I14" s="331"/>
      <c r="J14" s="331"/>
      <c r="K14" s="331"/>
      <c r="L14" s="331"/>
      <c r="M14" s="331"/>
    </row>
    <row r="15" spans="1:18">
      <c r="A15" s="406" t="s">
        <v>722</v>
      </c>
      <c r="B15" s="391" t="s">
        <v>721</v>
      </c>
      <c r="C15" s="401">
        <v>3.15E-2</v>
      </c>
      <c r="E15" s="403">
        <v>4.7E-2</v>
      </c>
      <c r="I15" s="331"/>
      <c r="J15" s="331"/>
      <c r="K15" s="331"/>
      <c r="L15" s="331"/>
      <c r="M15" s="331"/>
      <c r="O15" s="331"/>
      <c r="P15" s="331"/>
      <c r="Q15" s="331"/>
      <c r="R15" s="331"/>
    </row>
    <row r="16" spans="1:18">
      <c r="A16" s="406" t="s">
        <v>723</v>
      </c>
      <c r="B16" s="391" t="s">
        <v>721</v>
      </c>
      <c r="C16" s="401">
        <v>3.1E-2</v>
      </c>
      <c r="E16" s="403">
        <v>4.8000000000000001E-2</v>
      </c>
      <c r="F16" s="405">
        <v>3.2500000000000001E-2</v>
      </c>
      <c r="I16" s="331"/>
      <c r="J16" s="331"/>
      <c r="K16" s="331"/>
      <c r="L16" s="331"/>
      <c r="M16" s="331"/>
    </row>
    <row r="17" spans="1:17">
      <c r="A17" s="406" t="s">
        <v>759</v>
      </c>
      <c r="B17" s="391" t="s">
        <v>760</v>
      </c>
      <c r="C17" s="401">
        <v>6.4</v>
      </c>
      <c r="E17" s="403">
        <v>0.56000000000000005</v>
      </c>
      <c r="F17" s="405">
        <v>5.75</v>
      </c>
      <c r="I17" s="331"/>
      <c r="J17" s="331"/>
      <c r="K17" s="331"/>
      <c r="L17" s="331"/>
      <c r="M17" s="331"/>
    </row>
    <row r="18" spans="1:17">
      <c r="A18" s="406" t="s">
        <v>764</v>
      </c>
      <c r="B18" s="391" t="s">
        <v>112</v>
      </c>
      <c r="C18" s="401">
        <v>0.14499999999999999</v>
      </c>
      <c r="E18" s="403">
        <v>1.8333333333333299E-2</v>
      </c>
      <c r="F18" s="405">
        <v>0.09</v>
      </c>
      <c r="I18" s="331"/>
      <c r="J18" s="331"/>
      <c r="K18" s="331"/>
      <c r="L18" s="331"/>
      <c r="M18" s="331"/>
    </row>
    <row r="19" spans="1:17">
      <c r="A19" s="406" t="s">
        <v>752</v>
      </c>
      <c r="B19" s="391" t="s">
        <v>112</v>
      </c>
      <c r="C19" s="401">
        <v>0.35899999999999999</v>
      </c>
      <c r="E19" s="403">
        <v>0</v>
      </c>
      <c r="F19" s="405">
        <v>7.3133333333333328E-2</v>
      </c>
      <c r="I19" s="331"/>
      <c r="J19" s="331"/>
      <c r="K19" s="331"/>
      <c r="L19" s="331"/>
      <c r="M19" s="331"/>
      <c r="O19" s="364"/>
      <c r="P19" s="364"/>
      <c r="Q19" s="332"/>
    </row>
    <row r="20" spans="1:17">
      <c r="A20" s="406" t="s">
        <v>753</v>
      </c>
      <c r="B20" s="391" t="s">
        <v>754</v>
      </c>
      <c r="C20" s="401">
        <v>27.5</v>
      </c>
      <c r="F20" s="405">
        <v>9.1300000000000008</v>
      </c>
      <c r="I20" s="331"/>
      <c r="J20" s="331"/>
      <c r="K20" s="331"/>
      <c r="L20" s="331"/>
      <c r="M20" s="331"/>
      <c r="O20" s="101"/>
      <c r="P20" s="101"/>
      <c r="Q20" s="101"/>
    </row>
    <row r="21" spans="1:17">
      <c r="A21" s="365" t="s">
        <v>756</v>
      </c>
      <c r="I21" s="331"/>
      <c r="J21" s="331"/>
      <c r="K21" s="331"/>
      <c r="L21" s="331"/>
      <c r="M21" s="331"/>
    </row>
    <row r="22" spans="1:17">
      <c r="A22" s="406" t="s">
        <v>746</v>
      </c>
      <c r="B22" s="391" t="s">
        <v>748</v>
      </c>
      <c r="F22" s="405">
        <v>12</v>
      </c>
      <c r="I22" s="331"/>
      <c r="J22" s="331"/>
      <c r="K22" s="331"/>
      <c r="L22" s="331"/>
      <c r="M22" s="331"/>
    </row>
    <row r="23" spans="1:17">
      <c r="A23" s="406" t="s">
        <v>765</v>
      </c>
      <c r="B23" s="391" t="s">
        <v>748</v>
      </c>
      <c r="F23" s="405">
        <v>9.9</v>
      </c>
      <c r="I23" s="331"/>
      <c r="J23" s="331"/>
      <c r="K23" s="331"/>
      <c r="L23" s="331"/>
      <c r="M23" s="331"/>
    </row>
    <row r="24" spans="1:17">
      <c r="A24" s="406" t="s">
        <v>770</v>
      </c>
      <c r="B24" s="391" t="s">
        <v>769</v>
      </c>
      <c r="D24" s="409">
        <v>1.33666666666666</v>
      </c>
      <c r="E24" s="403">
        <v>1.1466666666666601</v>
      </c>
      <c r="F24" s="405">
        <v>6.2</v>
      </c>
      <c r="I24" s="331"/>
      <c r="J24" s="331"/>
      <c r="K24" s="331"/>
      <c r="L24" s="331"/>
      <c r="M24" s="331"/>
    </row>
    <row r="25" spans="1:17">
      <c r="A25" s="365" t="s">
        <v>757</v>
      </c>
      <c r="I25" s="331"/>
      <c r="J25" s="331"/>
      <c r="K25" s="331"/>
      <c r="L25" s="331"/>
      <c r="M25" s="331"/>
    </row>
    <row r="26" spans="1:17">
      <c r="A26" s="406" t="s">
        <v>785</v>
      </c>
      <c r="B26" s="391" t="s">
        <v>750</v>
      </c>
      <c r="C26" s="401">
        <v>0.5</v>
      </c>
      <c r="I26" s="331"/>
      <c r="J26" s="331"/>
      <c r="K26" s="331"/>
      <c r="L26" s="331"/>
      <c r="M26" s="331"/>
    </row>
    <row r="27" spans="1:17">
      <c r="A27" s="406" t="s">
        <v>771</v>
      </c>
      <c r="B27" s="391" t="s">
        <v>747</v>
      </c>
      <c r="C27" s="401">
        <v>24</v>
      </c>
      <c r="E27" s="403">
        <v>0</v>
      </c>
      <c r="F27" s="405">
        <v>0</v>
      </c>
      <c r="I27" s="331"/>
      <c r="J27" s="331"/>
      <c r="K27" s="331"/>
      <c r="L27" s="331"/>
      <c r="M27" s="331"/>
    </row>
    <row r="28" spans="1:17">
      <c r="A28" s="406" t="s">
        <v>772</v>
      </c>
      <c r="B28" s="391" t="s">
        <v>747</v>
      </c>
      <c r="D28" s="409">
        <v>18.75</v>
      </c>
      <c r="E28" s="403">
        <v>0.01</v>
      </c>
      <c r="F28" s="405">
        <v>0.6</v>
      </c>
      <c r="I28" s="331"/>
      <c r="J28" s="331"/>
      <c r="K28" s="331"/>
      <c r="L28" s="331"/>
      <c r="M28" s="331"/>
    </row>
    <row r="29" spans="1:17" ht="15" customHeight="1">
      <c r="A29" s="365" t="s">
        <v>767</v>
      </c>
      <c r="I29" s="331"/>
      <c r="J29" s="331"/>
      <c r="K29" s="331"/>
      <c r="L29" s="331"/>
      <c r="M29" s="331"/>
    </row>
    <row r="30" spans="1:17" ht="15" customHeight="1">
      <c r="A30" s="406" t="s">
        <v>768</v>
      </c>
      <c r="B30" s="391" t="s">
        <v>769</v>
      </c>
      <c r="D30" s="409">
        <v>1.07</v>
      </c>
      <c r="E30" s="403">
        <v>22.2</v>
      </c>
      <c r="F30" s="405">
        <v>0.31</v>
      </c>
      <c r="I30" s="331"/>
      <c r="J30" s="331"/>
      <c r="K30" s="331"/>
      <c r="M30" s="331"/>
    </row>
    <row r="31" spans="1:17">
      <c r="A31" s="365" t="s">
        <v>773</v>
      </c>
      <c r="B31" s="391" t="s">
        <v>774</v>
      </c>
      <c r="D31" s="409">
        <v>0.3</v>
      </c>
      <c r="F31" s="405">
        <v>0.5</v>
      </c>
      <c r="I31" s="331"/>
      <c r="J31" s="331"/>
      <c r="K31" s="331"/>
      <c r="L31" s="331"/>
      <c r="M31" s="331"/>
    </row>
    <row r="32" spans="1:17">
      <c r="I32" s="331"/>
      <c r="J32" s="331"/>
      <c r="K32" s="331"/>
      <c r="L32" s="331"/>
      <c r="M32" s="331"/>
    </row>
    <row r="288" spans="1:1">
      <c r="A288" s="407"/>
    </row>
  </sheetData>
  <sortState ref="A10:F16">
    <sortCondition ref="A10"/>
  </sortState>
  <pageMargins left="0.511811024" right="0.511811024" top="0.78740157499999996" bottom="0.78740157499999996" header="0.31496062000000002" footer="0.31496062000000002"/>
  <pageSetup paperSize="9" orientation="portrait" r:id="rId1"/>
</worksheet>
</file>

<file path=xl/worksheets/sheet6.xml><?xml version="1.0" encoding="utf-8"?>
<worksheet xmlns="http://schemas.openxmlformats.org/spreadsheetml/2006/main" xmlns:r="http://schemas.openxmlformats.org/officeDocument/2006/relationships">
  <dimension ref="A1:F641"/>
  <sheetViews>
    <sheetView topLeftCell="A599" workbookViewId="0">
      <selection activeCell="A620" sqref="A620"/>
    </sheetView>
  </sheetViews>
  <sheetFormatPr defaultRowHeight="15"/>
  <cols>
    <col min="1" max="1" width="35" style="406" customWidth="1"/>
    <col min="2" max="2" width="8.85546875" style="391" customWidth="1"/>
    <col min="3" max="3" width="9.7109375" style="401" customWidth="1"/>
    <col min="4" max="4" width="9.140625" style="409"/>
    <col min="5" max="5" width="9.140625" style="403"/>
    <col min="6" max="6" width="9.140625" style="405"/>
  </cols>
  <sheetData>
    <row r="1" spans="1:6">
      <c r="A1" s="410" t="s">
        <v>111</v>
      </c>
      <c r="B1" s="390" t="s">
        <v>124</v>
      </c>
      <c r="C1" s="400" t="s">
        <v>93</v>
      </c>
      <c r="D1" s="412" t="s">
        <v>94</v>
      </c>
      <c r="E1" s="402" t="s">
        <v>20</v>
      </c>
      <c r="F1" s="404" t="s">
        <v>27</v>
      </c>
    </row>
    <row r="2" spans="1:6">
      <c r="A2" s="365" t="s">
        <v>128</v>
      </c>
    </row>
    <row r="4" spans="1:6">
      <c r="A4" s="406" t="s">
        <v>727</v>
      </c>
      <c r="B4" s="391" t="s">
        <v>112</v>
      </c>
      <c r="D4" s="409">
        <v>2.5882499999999999E-2</v>
      </c>
      <c r="E4" s="403">
        <v>0.25809750000000004</v>
      </c>
      <c r="F4" s="405">
        <v>1.0003333333333333E-2</v>
      </c>
    </row>
    <row r="5" spans="1:6">
      <c r="A5" s="406" t="s">
        <v>728</v>
      </c>
      <c r="B5" s="391" t="s">
        <v>112</v>
      </c>
      <c r="D5" s="409">
        <v>7.3232858695652173E-2</v>
      </c>
      <c r="E5" s="403">
        <v>0.77450714130434795</v>
      </c>
      <c r="F5" s="405">
        <v>1.8648333333333333E-2</v>
      </c>
    </row>
    <row r="6" spans="1:6">
      <c r="A6" s="406" t="s">
        <v>729</v>
      </c>
      <c r="B6" s="391" t="s">
        <v>112</v>
      </c>
      <c r="D6" s="409">
        <v>2.5208166666666667E-2</v>
      </c>
      <c r="E6" s="403">
        <v>0.28059849999999992</v>
      </c>
      <c r="F6" s="405">
        <v>2.2699999999999999E-3</v>
      </c>
    </row>
    <row r="7" spans="1:6">
      <c r="A7" s="406" t="s">
        <v>730</v>
      </c>
      <c r="B7" s="391" t="s">
        <v>112</v>
      </c>
      <c r="D7" s="409">
        <v>7.1585398550724641E-2</v>
      </c>
      <c r="E7" s="403">
        <v>0.78759543478260863</v>
      </c>
      <c r="F7" s="405">
        <v>3.3500000000000001E-3</v>
      </c>
    </row>
    <row r="8" spans="1:6">
      <c r="A8" s="406" t="s">
        <v>731</v>
      </c>
      <c r="B8" s="391" t="s">
        <v>112</v>
      </c>
      <c r="D8" s="409">
        <v>2.5684166666666668E-2</v>
      </c>
      <c r="E8" s="403">
        <v>0.28192583333333332</v>
      </c>
      <c r="F8" s="405">
        <v>3.6166666666666665E-3</v>
      </c>
    </row>
    <row r="9" spans="1:6">
      <c r="A9" s="406" t="s">
        <v>732</v>
      </c>
      <c r="B9" s="391" t="s">
        <v>112</v>
      </c>
      <c r="D9" s="409">
        <v>7.2418829710144947E-2</v>
      </c>
      <c r="E9" s="403">
        <v>0.78881450362318828</v>
      </c>
      <c r="F9" s="405">
        <v>2.7550000000000001E-3</v>
      </c>
    </row>
    <row r="10" spans="1:6">
      <c r="A10" s="406" t="s">
        <v>129</v>
      </c>
      <c r="B10" s="391" t="s">
        <v>112</v>
      </c>
      <c r="D10" s="409">
        <v>0.13921026086956523</v>
      </c>
      <c r="E10" s="403">
        <v>0.66635640579710154</v>
      </c>
      <c r="F10" s="405">
        <v>8.4966666666666663E-2</v>
      </c>
    </row>
    <row r="11" spans="1:6">
      <c r="A11" s="406" t="s">
        <v>733</v>
      </c>
      <c r="B11" s="391" t="s">
        <v>112</v>
      </c>
      <c r="D11" s="409">
        <v>8.0725217391304338E-2</v>
      </c>
      <c r="E11" s="403">
        <v>0.75234144927536217</v>
      </c>
      <c r="F11" s="405">
        <v>0.11966666666666669</v>
      </c>
    </row>
    <row r="12" spans="1:6">
      <c r="A12" s="406" t="s">
        <v>130</v>
      </c>
      <c r="B12" s="391" t="s">
        <v>112</v>
      </c>
      <c r="D12" s="409">
        <v>6.3972173913043481E-2</v>
      </c>
      <c r="E12" s="403">
        <v>0.70549449275362319</v>
      </c>
      <c r="F12" s="405">
        <v>0.19583333333333333</v>
      </c>
    </row>
    <row r="13" spans="1:6">
      <c r="A13" s="406" t="s">
        <v>131</v>
      </c>
      <c r="B13" s="391" t="s">
        <v>112</v>
      </c>
      <c r="D13" s="409">
        <v>5.7198260869565212E-2</v>
      </c>
      <c r="E13" s="403">
        <v>0.71013507246376817</v>
      </c>
      <c r="F13" s="405">
        <v>0.19573333333333334</v>
      </c>
    </row>
    <row r="14" spans="1:6">
      <c r="A14" s="406" t="s">
        <v>132</v>
      </c>
      <c r="B14" s="391" t="s">
        <v>112</v>
      </c>
      <c r="D14" s="409">
        <v>5.5645217391304354E-2</v>
      </c>
      <c r="E14" s="403">
        <v>0.67535478260869553</v>
      </c>
      <c r="F14" s="405">
        <v>0.24673333333333333</v>
      </c>
    </row>
    <row r="15" spans="1:6">
      <c r="A15" s="406" t="s">
        <v>133</v>
      </c>
      <c r="B15" s="391" t="s">
        <v>112</v>
      </c>
      <c r="D15" s="409">
        <v>4.5170434782608709E-2</v>
      </c>
      <c r="E15" s="403">
        <v>0.67352956521739127</v>
      </c>
      <c r="F15" s="405">
        <v>0.26400000000000001</v>
      </c>
    </row>
    <row r="16" spans="1:6">
      <c r="A16" s="406" t="s">
        <v>134</v>
      </c>
      <c r="B16" s="391" t="s">
        <v>112</v>
      </c>
      <c r="D16" s="409">
        <v>0.10055130434782608</v>
      </c>
      <c r="E16" s="403">
        <v>0.68731536231884049</v>
      </c>
      <c r="F16" s="405">
        <v>0.14436666666666667</v>
      </c>
    </row>
    <row r="17" spans="1:6">
      <c r="A17" s="406" t="s">
        <v>135</v>
      </c>
      <c r="B17" s="391" t="s">
        <v>112</v>
      </c>
      <c r="D17" s="409">
        <v>6.1594202898550734E-2</v>
      </c>
      <c r="E17" s="403">
        <v>0.84713913043478262</v>
      </c>
      <c r="F17" s="405">
        <v>6.1266666666666664E-2</v>
      </c>
    </row>
    <row r="18" spans="1:6">
      <c r="A18" s="406" t="s">
        <v>136</v>
      </c>
      <c r="B18" s="391" t="s">
        <v>112</v>
      </c>
      <c r="D18" s="409">
        <v>4.4166666666666667E-2</v>
      </c>
      <c r="E18" s="403">
        <v>0.47863999999999995</v>
      </c>
      <c r="F18" s="405">
        <v>0.12747666666666668</v>
      </c>
    </row>
    <row r="19" spans="1:6">
      <c r="A19" s="406" t="s">
        <v>137</v>
      </c>
      <c r="B19" s="391" t="s">
        <v>112</v>
      </c>
      <c r="D19" s="409">
        <v>6.2229166666666662E-2</v>
      </c>
      <c r="E19" s="403">
        <v>0.54717749999999998</v>
      </c>
      <c r="F19" s="405">
        <v>0.18472333333333335</v>
      </c>
    </row>
    <row r="20" spans="1:6">
      <c r="A20" s="406" t="s">
        <v>138</v>
      </c>
      <c r="B20" s="391" t="s">
        <v>112</v>
      </c>
      <c r="D20" s="409">
        <v>5.6666666666666664E-2</v>
      </c>
      <c r="E20" s="403">
        <v>0.52276</v>
      </c>
      <c r="F20" s="405">
        <v>0.11296333333333332</v>
      </c>
    </row>
    <row r="21" spans="1:6">
      <c r="A21" s="406" t="s">
        <v>139</v>
      </c>
      <c r="B21" s="391" t="s">
        <v>112</v>
      </c>
      <c r="D21" s="409">
        <v>4.804166666666667E-2</v>
      </c>
      <c r="E21" s="403">
        <v>0.45108833333333337</v>
      </c>
      <c r="F21" s="405">
        <v>0.12415</v>
      </c>
    </row>
    <row r="22" spans="1:6">
      <c r="A22" s="406" t="s">
        <v>140</v>
      </c>
      <c r="B22" s="391" t="s">
        <v>112</v>
      </c>
      <c r="D22" s="409">
        <v>7.2000000000000008E-2</v>
      </c>
      <c r="E22" s="403">
        <v>0.78060999999999992</v>
      </c>
      <c r="F22" s="405">
        <v>9.7100000000000016E-3</v>
      </c>
    </row>
    <row r="23" spans="1:6">
      <c r="A23" s="406" t="s">
        <v>141</v>
      </c>
      <c r="B23" s="391" t="s">
        <v>112</v>
      </c>
      <c r="D23" s="409">
        <v>2.3606000423431396E-2</v>
      </c>
      <c r="E23" s="403">
        <v>0.2362773329099018</v>
      </c>
      <c r="F23" s="405">
        <v>1.2443333333333336E-2</v>
      </c>
    </row>
    <row r="24" spans="1:6">
      <c r="A24" s="406" t="s">
        <v>142</v>
      </c>
      <c r="B24" s="391" t="s">
        <v>112</v>
      </c>
      <c r="D24" s="409">
        <v>7.2916666666666671E-2</v>
      </c>
      <c r="E24" s="403">
        <v>0.8083499999999999</v>
      </c>
      <c r="F24" s="405">
        <v>1.6033333333333333E-2</v>
      </c>
    </row>
    <row r="25" spans="1:6">
      <c r="A25" s="406" t="s">
        <v>143</v>
      </c>
      <c r="B25" s="391" t="s">
        <v>112</v>
      </c>
      <c r="D25" s="409">
        <v>6.8750000000000006E-2</v>
      </c>
      <c r="E25" s="403">
        <v>0.80448333333333333</v>
      </c>
      <c r="F25" s="405">
        <v>1.1833333333333333E-2</v>
      </c>
    </row>
    <row r="26" spans="1:6">
      <c r="A26" s="406" t="s">
        <v>144</v>
      </c>
      <c r="B26" s="391" t="s">
        <v>112</v>
      </c>
      <c r="D26" s="409">
        <v>6.4311594202898559E-2</v>
      </c>
      <c r="E26" s="403">
        <v>0.87265507246376817</v>
      </c>
      <c r="F26" s="405">
        <v>1.0933333333333335E-2</v>
      </c>
    </row>
    <row r="27" spans="1:6">
      <c r="A27" s="406" t="s">
        <v>145</v>
      </c>
      <c r="B27" s="391" t="s">
        <v>112</v>
      </c>
      <c r="D27" s="409">
        <v>8.895833333333332E-2</v>
      </c>
      <c r="E27" s="403">
        <v>0.81617500000000009</v>
      </c>
      <c r="F27" s="405">
        <v>2.12E-2</v>
      </c>
    </row>
    <row r="28" spans="1:6">
      <c r="A28" s="406" t="s">
        <v>146</v>
      </c>
      <c r="B28" s="391" t="s">
        <v>112</v>
      </c>
      <c r="D28" s="409">
        <v>7.1557971014492752E-2</v>
      </c>
      <c r="E28" s="403">
        <v>0.83824202898550726</v>
      </c>
      <c r="F28" s="405">
        <v>9.566666666666666E-3</v>
      </c>
    </row>
    <row r="29" spans="1:6">
      <c r="A29" s="406" t="s">
        <v>147</v>
      </c>
      <c r="B29" s="391" t="s">
        <v>112</v>
      </c>
      <c r="D29" s="409">
        <v>4.7427536231884074E-2</v>
      </c>
      <c r="E29" s="403">
        <v>0.88840579710144918</v>
      </c>
      <c r="F29" s="405">
        <v>6.6666666666666662E-3</v>
      </c>
    </row>
    <row r="30" spans="1:6">
      <c r="A30" s="406" t="s">
        <v>148</v>
      </c>
      <c r="B30" s="391" t="s">
        <v>112</v>
      </c>
      <c r="D30" s="409">
        <v>7.0269497747421264E-2</v>
      </c>
      <c r="E30" s="403">
        <v>0.83869383558591215</v>
      </c>
      <c r="F30" s="405">
        <v>1.2260000000000002E-2</v>
      </c>
    </row>
    <row r="31" spans="1:6">
      <c r="A31" s="406" t="s">
        <v>149</v>
      </c>
      <c r="B31" s="391" t="s">
        <v>112</v>
      </c>
      <c r="D31" s="409">
        <v>4.8208333333333325E-2</v>
      </c>
      <c r="E31" s="403">
        <v>0.86148499999999995</v>
      </c>
      <c r="F31" s="405">
        <v>1.6393333333333329E-2</v>
      </c>
    </row>
    <row r="32" spans="1:6">
      <c r="A32" s="406" t="s">
        <v>150</v>
      </c>
      <c r="B32" s="391" t="s">
        <v>112</v>
      </c>
      <c r="D32" s="409">
        <v>2.3606000423431396E-2</v>
      </c>
      <c r="E32" s="403">
        <v>0.13944399957656858</v>
      </c>
      <c r="F32" s="405">
        <v>1.6369999999999999E-2</v>
      </c>
    </row>
    <row r="33" spans="1:6">
      <c r="A33" s="406" t="s">
        <v>151</v>
      </c>
      <c r="B33" s="391" t="s">
        <v>112</v>
      </c>
      <c r="D33" s="409">
        <v>2.2229166666666664E-2</v>
      </c>
      <c r="E33" s="403">
        <v>0.79816416666666667</v>
      </c>
      <c r="F33" s="405">
        <v>0.13371333333333335</v>
      </c>
    </row>
    <row r="34" spans="1:6">
      <c r="A34" s="406" t="s">
        <v>152</v>
      </c>
      <c r="B34" s="391" t="s">
        <v>112</v>
      </c>
      <c r="D34" s="409">
        <v>1.2693332926432292E-2</v>
      </c>
      <c r="E34" s="403">
        <v>0.8550400004069012</v>
      </c>
      <c r="F34" s="405">
        <v>3.0000000000000001E-3</v>
      </c>
    </row>
    <row r="35" spans="1:6">
      <c r="A35" s="406" t="s">
        <v>153</v>
      </c>
      <c r="B35" s="391" t="s">
        <v>112</v>
      </c>
      <c r="D35" s="409">
        <v>0.12515066502888997</v>
      </c>
      <c r="E35" s="403">
        <v>0.73298266830444336</v>
      </c>
      <c r="F35" s="405">
        <v>1.7533333333333331E-2</v>
      </c>
    </row>
    <row r="36" spans="1:6">
      <c r="A36" s="406" t="s">
        <v>154</v>
      </c>
      <c r="B36" s="391" t="s">
        <v>112</v>
      </c>
      <c r="D36" s="409">
        <v>7.1874999999999994E-2</v>
      </c>
      <c r="E36" s="403">
        <v>0.79079166666666656</v>
      </c>
      <c r="F36" s="405">
        <v>1.4666666666666666E-2</v>
      </c>
    </row>
    <row r="37" spans="1:6">
      <c r="A37" s="406" t="s">
        <v>155</v>
      </c>
      <c r="B37" s="391" t="s">
        <v>112</v>
      </c>
      <c r="D37" s="409">
        <v>0.11380999619166056</v>
      </c>
      <c r="E37" s="403">
        <v>0.75785666666666662</v>
      </c>
      <c r="F37" s="405">
        <v>1.4633333333333332E-2</v>
      </c>
    </row>
    <row r="38" spans="1:6">
      <c r="A38" s="406" t="s">
        <v>156</v>
      </c>
      <c r="B38" s="391" t="s">
        <v>112</v>
      </c>
      <c r="D38" s="409">
        <v>9.7907826086956501E-2</v>
      </c>
      <c r="E38" s="403">
        <v>0.75092550724637686</v>
      </c>
      <c r="F38" s="405">
        <v>1.3666666666666669E-2</v>
      </c>
    </row>
    <row r="39" spans="1:6">
      <c r="A39" s="406" t="s">
        <v>157</v>
      </c>
      <c r="B39" s="391" t="s">
        <v>112</v>
      </c>
      <c r="D39" s="409">
        <v>0.1187913043478261</v>
      </c>
      <c r="E39" s="403">
        <v>0.77770869565217382</v>
      </c>
      <c r="F39" s="405">
        <v>5.79E-2</v>
      </c>
    </row>
    <row r="40" spans="1:6">
      <c r="A40" s="406" t="s">
        <v>158</v>
      </c>
      <c r="B40" s="391" t="s">
        <v>112</v>
      </c>
      <c r="D40" s="409">
        <v>5.8125000000000003E-2</v>
      </c>
      <c r="E40" s="403">
        <v>0.32522166666666669</v>
      </c>
      <c r="F40" s="405">
        <v>1.1583333333333333E-2</v>
      </c>
    </row>
    <row r="41" spans="1:6">
      <c r="A41" s="406" t="s">
        <v>159</v>
      </c>
      <c r="B41" s="391" t="s">
        <v>112</v>
      </c>
      <c r="D41" s="409">
        <v>7.0083333333333331E-2</v>
      </c>
      <c r="E41" s="403">
        <v>0.45058333333333339</v>
      </c>
      <c r="F41" s="405">
        <v>1.3376666666666665E-2</v>
      </c>
    </row>
    <row r="42" spans="1:6">
      <c r="A42" s="406" t="s">
        <v>160</v>
      </c>
      <c r="B42" s="391" t="s">
        <v>112</v>
      </c>
      <c r="D42" s="409">
        <v>8.7916799999999989E-2</v>
      </c>
      <c r="E42" s="403">
        <v>0.62431653333333348</v>
      </c>
      <c r="F42" s="405">
        <v>0.17236666666666667</v>
      </c>
    </row>
    <row r="43" spans="1:6">
      <c r="A43" s="406" t="s">
        <v>161</v>
      </c>
      <c r="B43" s="391" t="s">
        <v>112</v>
      </c>
      <c r="D43" s="409">
        <v>9.9956521739130444E-2</v>
      </c>
      <c r="E43" s="403">
        <v>0.77944347826086957</v>
      </c>
      <c r="F43" s="405">
        <v>1.3033333333333334E-2</v>
      </c>
    </row>
    <row r="44" spans="1:6">
      <c r="A44" s="406" t="s">
        <v>162</v>
      </c>
      <c r="B44" s="391" t="s">
        <v>112</v>
      </c>
      <c r="D44" s="409">
        <v>0.10320799999999998</v>
      </c>
      <c r="E44" s="403">
        <v>0.76622533333333354</v>
      </c>
      <c r="F44" s="405">
        <v>1.9699999999999999E-2</v>
      </c>
    </row>
    <row r="45" spans="1:6">
      <c r="A45" s="406" t="s">
        <v>163</v>
      </c>
      <c r="B45" s="391" t="s">
        <v>112</v>
      </c>
      <c r="D45" s="409">
        <v>5.9782608695652176E-3</v>
      </c>
      <c r="E45" s="403">
        <v>0.87148843913043494</v>
      </c>
    </row>
    <row r="46" spans="1:6">
      <c r="A46" s="406" t="s">
        <v>164</v>
      </c>
      <c r="B46" s="391" t="s">
        <v>112</v>
      </c>
      <c r="D46" s="409">
        <v>7.2137681159420292E-2</v>
      </c>
      <c r="E46" s="403">
        <v>0.78872898550724624</v>
      </c>
      <c r="F46" s="405">
        <v>1.9033333333333333E-2</v>
      </c>
    </row>
    <row r="47" spans="1:6">
      <c r="A47" s="406" t="s">
        <v>165</v>
      </c>
      <c r="B47" s="391" t="s">
        <v>112</v>
      </c>
      <c r="D47" s="409">
        <v>6.5895833333333334E-2</v>
      </c>
      <c r="E47" s="403">
        <v>0.28555749999999996</v>
      </c>
      <c r="F47" s="405">
        <v>6.0899999999999999E-3</v>
      </c>
    </row>
    <row r="48" spans="1:6">
      <c r="A48" s="406" t="s">
        <v>166</v>
      </c>
      <c r="B48" s="391" t="s">
        <v>112</v>
      </c>
      <c r="D48" s="409">
        <v>3.2282608695652179E-2</v>
      </c>
      <c r="E48" s="403">
        <v>0.17135072463768108</v>
      </c>
      <c r="F48" s="405">
        <v>2.353333333333333E-2</v>
      </c>
    </row>
    <row r="49" spans="1:6">
      <c r="A49" s="406" t="s">
        <v>167</v>
      </c>
      <c r="B49" s="391" t="s">
        <v>112</v>
      </c>
      <c r="D49" s="409">
        <v>5.8333333333333336E-3</v>
      </c>
      <c r="E49" s="403">
        <v>0.89336666666666675</v>
      </c>
      <c r="F49" s="405">
        <v>3.7000000000000002E-3</v>
      </c>
    </row>
    <row r="50" spans="1:6">
      <c r="A50" s="406" t="s">
        <v>168</v>
      </c>
      <c r="B50" s="391" t="s">
        <v>112</v>
      </c>
      <c r="D50" s="409">
        <v>2.5520833333333336E-2</v>
      </c>
      <c r="E50" s="403">
        <v>0.30684916666666667</v>
      </c>
      <c r="F50" s="405">
        <v>4.8496666666666667E-2</v>
      </c>
    </row>
    <row r="51" spans="1:6">
      <c r="A51" s="406" t="s">
        <v>169</v>
      </c>
      <c r="B51" s="391" t="s">
        <v>112</v>
      </c>
      <c r="D51" s="409">
        <v>0.1235</v>
      </c>
      <c r="E51" s="403">
        <v>0.59566666666666668</v>
      </c>
      <c r="F51" s="405">
        <v>5.6933333333333343E-2</v>
      </c>
    </row>
    <row r="52" spans="1:6">
      <c r="A52" s="406" t="s">
        <v>170</v>
      </c>
      <c r="B52" s="391" t="s">
        <v>112</v>
      </c>
      <c r="D52" s="409">
        <v>0.11343</v>
      </c>
      <c r="E52" s="403">
        <v>0.5651033333333334</v>
      </c>
      <c r="F52" s="405">
        <v>3.5799999999999998E-2</v>
      </c>
    </row>
    <row r="53" spans="1:6">
      <c r="A53" s="406" t="s">
        <v>171</v>
      </c>
      <c r="B53" s="391" t="s">
        <v>112</v>
      </c>
      <c r="D53" s="409">
        <v>0.11950999600092567</v>
      </c>
      <c r="E53" s="403">
        <v>0.44118999999999992</v>
      </c>
      <c r="F53" s="405">
        <v>2.7266666666666665E-2</v>
      </c>
    </row>
    <row r="54" spans="1:6">
      <c r="A54" s="406" t="s">
        <v>172</v>
      </c>
      <c r="B54" s="391" t="s">
        <v>112</v>
      </c>
      <c r="D54" s="409">
        <v>8.3030000000000007E-2</v>
      </c>
      <c r="E54" s="403">
        <v>0.56396999999999997</v>
      </c>
      <c r="F54" s="405">
        <v>3.1099999999999999E-2</v>
      </c>
    </row>
    <row r="55" spans="1:6">
      <c r="A55" s="406" t="s">
        <v>173</v>
      </c>
      <c r="B55" s="391" t="s">
        <v>112</v>
      </c>
      <c r="D55" s="409">
        <v>9.4251666666666664E-2</v>
      </c>
      <c r="E55" s="403">
        <v>0.499415</v>
      </c>
      <c r="F55" s="405">
        <v>3.6533333333333334E-2</v>
      </c>
    </row>
    <row r="56" spans="1:6">
      <c r="A56" s="406" t="s">
        <v>174</v>
      </c>
      <c r="B56" s="391" t="s">
        <v>112</v>
      </c>
      <c r="D56" s="409">
        <v>7.9535652173913049E-2</v>
      </c>
      <c r="E56" s="403">
        <v>0.58646434782608692</v>
      </c>
      <c r="F56" s="405">
        <v>3.1033333333333336E-2</v>
      </c>
    </row>
    <row r="57" spans="1:6">
      <c r="A57" s="406" t="s">
        <v>175</v>
      </c>
      <c r="B57" s="391" t="s">
        <v>112</v>
      </c>
      <c r="D57" s="409">
        <v>8.3979999999999999E-2</v>
      </c>
      <c r="E57" s="403">
        <v>0.61451999999999996</v>
      </c>
      <c r="F57" s="405">
        <v>2.8399999999999998E-2</v>
      </c>
    </row>
    <row r="58" spans="1:6">
      <c r="A58" s="406" t="s">
        <v>176</v>
      </c>
      <c r="B58" s="391" t="s">
        <v>112</v>
      </c>
      <c r="D58" s="409">
        <v>0.1074069964059194</v>
      </c>
      <c r="E58" s="403">
        <v>0.42016633692741384</v>
      </c>
      <c r="F58" s="405">
        <v>8.7929999999999994E-2</v>
      </c>
    </row>
    <row r="59" spans="1:6">
      <c r="A59" s="406" t="s">
        <v>177</v>
      </c>
      <c r="B59" s="391" t="s">
        <v>112</v>
      </c>
      <c r="D59" s="409">
        <v>0.10104199661890666</v>
      </c>
      <c r="E59" s="403">
        <v>0.43767800338109342</v>
      </c>
      <c r="F59" s="405">
        <v>0.20136666666666667</v>
      </c>
    </row>
    <row r="60" spans="1:6">
      <c r="A60" s="406" t="s">
        <v>178</v>
      </c>
      <c r="B60" s="391" t="s">
        <v>112</v>
      </c>
      <c r="D60" s="409">
        <v>9.8533996702829987E-2</v>
      </c>
      <c r="E60" s="403">
        <v>0.45947933663050333</v>
      </c>
      <c r="F60" s="405">
        <v>9.6346666666666664E-2</v>
      </c>
    </row>
    <row r="61" spans="1:6">
      <c r="A61" s="406" t="s">
        <v>179</v>
      </c>
      <c r="B61" s="391" t="s">
        <v>112</v>
      </c>
      <c r="D61" s="409">
        <v>8.7095997085571281E-2</v>
      </c>
      <c r="E61" s="403">
        <v>0.48132733624776203</v>
      </c>
      <c r="F61" s="405">
        <v>0.22670333333333331</v>
      </c>
    </row>
    <row r="62" spans="1:6">
      <c r="A62" s="406" t="s">
        <v>180</v>
      </c>
      <c r="B62" s="391" t="s">
        <v>112</v>
      </c>
      <c r="D62" s="409">
        <v>6.9027000000000005E-2</v>
      </c>
      <c r="E62" s="403">
        <v>0.57379633333333324</v>
      </c>
      <c r="F62" s="405">
        <v>5.4770000000000006E-2</v>
      </c>
    </row>
    <row r="63" spans="1:6">
      <c r="A63" s="406" t="s">
        <v>181</v>
      </c>
      <c r="B63" s="391" t="s">
        <v>112</v>
      </c>
      <c r="D63" s="409">
        <v>6.0192000000000002E-2</v>
      </c>
      <c r="E63" s="403">
        <v>0.49343133333333339</v>
      </c>
      <c r="F63" s="405">
        <v>0.40860333333333337</v>
      </c>
    </row>
    <row r="64" spans="1:6">
      <c r="A64" s="406" t="s">
        <v>182</v>
      </c>
      <c r="B64" s="391" t="s">
        <v>112</v>
      </c>
      <c r="D64" s="409">
        <v>9.9270833333333364E-2</v>
      </c>
      <c r="E64" s="403">
        <v>0.70312583333333334</v>
      </c>
      <c r="F64" s="405">
        <v>0.15940999999999997</v>
      </c>
    </row>
    <row r="65" spans="1:6">
      <c r="A65" s="406" t="s">
        <v>183</v>
      </c>
      <c r="B65" s="391" t="s">
        <v>112</v>
      </c>
      <c r="D65" s="409">
        <v>2.2916666666666669E-2</v>
      </c>
      <c r="E65" s="403">
        <v>0.23311666666666667</v>
      </c>
      <c r="F65" s="405">
        <v>3.0333333333333328E-3</v>
      </c>
    </row>
    <row r="66" spans="1:6">
      <c r="A66" s="406" t="s">
        <v>184</v>
      </c>
      <c r="B66" s="391" t="s">
        <v>112</v>
      </c>
      <c r="D66" s="409">
        <v>0.10524100000000003</v>
      </c>
      <c r="E66" s="403">
        <v>0.74555899999999997</v>
      </c>
      <c r="F66" s="405">
        <v>3.3009999999999998E-2</v>
      </c>
    </row>
    <row r="68" spans="1:6">
      <c r="A68" s="365" t="s">
        <v>185</v>
      </c>
    </row>
    <row r="70" spans="1:6">
      <c r="A70" s="406" t="s">
        <v>186</v>
      </c>
      <c r="B70" s="391" t="s">
        <v>112</v>
      </c>
      <c r="D70" s="409">
        <v>1.4437500000000001E-2</v>
      </c>
      <c r="E70" s="403">
        <v>0.10760916666666669</v>
      </c>
      <c r="F70" s="405">
        <v>7.2933333333333331E-3</v>
      </c>
    </row>
    <row r="71" spans="1:6">
      <c r="A71" s="406" t="s">
        <v>187</v>
      </c>
      <c r="B71" s="391" t="s">
        <v>112</v>
      </c>
      <c r="D71" s="409">
        <v>1.7463768115942028E-2</v>
      </c>
      <c r="E71" s="403">
        <v>8.3602898550724683E-2</v>
      </c>
      <c r="F71" s="405">
        <v>5.3666666666666672E-3</v>
      </c>
    </row>
    <row r="72" spans="1:6">
      <c r="A72" s="406" t="s">
        <v>188</v>
      </c>
      <c r="B72" s="391" t="s">
        <v>112</v>
      </c>
      <c r="D72" s="409">
        <v>6.0869565217391312E-3</v>
      </c>
      <c r="E72" s="403">
        <v>3.3013043478260895E-2</v>
      </c>
    </row>
    <row r="73" spans="1:6">
      <c r="A73" s="406" t="s">
        <v>189</v>
      </c>
      <c r="B73" s="391" t="s">
        <v>112</v>
      </c>
      <c r="D73" s="409">
        <v>9.6014492753623178E-3</v>
      </c>
      <c r="E73" s="403">
        <v>2.6665217391304306E-2</v>
      </c>
      <c r="F73" s="405">
        <v>5.9999999999999995E-4</v>
      </c>
    </row>
    <row r="74" spans="1:6">
      <c r="A74" s="406" t="s">
        <v>190</v>
      </c>
      <c r="B74" s="391" t="s">
        <v>112</v>
      </c>
      <c r="D74" s="409">
        <v>3.9375E-3</v>
      </c>
      <c r="E74" s="403">
        <v>5.9819166666666618E-2</v>
      </c>
      <c r="F74" s="405">
        <v>7.9900000000000006E-3</v>
      </c>
    </row>
    <row r="75" spans="1:6">
      <c r="A75" s="406" t="s">
        <v>191</v>
      </c>
      <c r="B75" s="391" t="s">
        <v>112</v>
      </c>
      <c r="D75" s="409">
        <v>6.7083333333333335E-3</v>
      </c>
      <c r="E75" s="403">
        <v>6.1228333333333385E-2</v>
      </c>
      <c r="F75" s="405">
        <v>1.16E-3</v>
      </c>
    </row>
    <row r="76" spans="1:6">
      <c r="A76" s="406" t="s">
        <v>192</v>
      </c>
      <c r="B76" s="391" t="s">
        <v>112</v>
      </c>
      <c r="D76" s="409">
        <v>1.125E-2</v>
      </c>
      <c r="E76" s="403">
        <v>2.9770000000000071E-2</v>
      </c>
      <c r="F76" s="405">
        <v>1.99E-3</v>
      </c>
    </row>
    <row r="77" spans="1:6">
      <c r="A77" s="406" t="s">
        <v>193</v>
      </c>
      <c r="B77" s="391" t="s">
        <v>112</v>
      </c>
      <c r="D77" s="409">
        <v>1.141304347826087E-2</v>
      </c>
      <c r="E77" s="403">
        <v>4.292028985507236E-2</v>
      </c>
      <c r="F77" s="405">
        <v>1.4000000000000002E-3</v>
      </c>
    </row>
    <row r="78" spans="1:6">
      <c r="A78" s="406" t="s">
        <v>194</v>
      </c>
      <c r="B78" s="391" t="s">
        <v>112</v>
      </c>
      <c r="D78" s="409">
        <v>1.0687500000000001E-2</v>
      </c>
      <c r="E78" s="403">
        <v>4.1869166666666596E-2</v>
      </c>
      <c r="F78" s="405">
        <v>8.2133333333333329E-3</v>
      </c>
    </row>
    <row r="79" spans="1:6">
      <c r="A79" s="406" t="s">
        <v>195</v>
      </c>
      <c r="B79" s="391" t="s">
        <v>112</v>
      </c>
      <c r="D79" s="409">
        <v>6.3958333333333332E-3</v>
      </c>
      <c r="E79" s="403">
        <v>7.8674199999999986E-2</v>
      </c>
      <c r="F79" s="405">
        <v>1.3900000000000002E-3</v>
      </c>
    </row>
    <row r="80" spans="1:6">
      <c r="A80" s="406" t="s">
        <v>196</v>
      </c>
      <c r="B80" s="391" t="s">
        <v>112</v>
      </c>
      <c r="D80" s="409">
        <v>1.4437500000000001E-2</v>
      </c>
      <c r="E80" s="403">
        <v>4.6309166666666568E-2</v>
      </c>
      <c r="F80" s="405">
        <v>1.06E-3</v>
      </c>
    </row>
    <row r="81" spans="1:6">
      <c r="A81" s="406" t="s">
        <v>197</v>
      </c>
      <c r="B81" s="391" t="s">
        <v>112</v>
      </c>
      <c r="D81" s="409">
        <v>2.6884057971014494E-2</v>
      </c>
      <c r="E81" s="403">
        <v>2.2515942028985422E-2</v>
      </c>
      <c r="F81" s="405">
        <v>2.3666666666666667E-3</v>
      </c>
    </row>
    <row r="82" spans="1:6">
      <c r="A82" s="406" t="s">
        <v>198</v>
      </c>
      <c r="B82" s="391" t="s">
        <v>112</v>
      </c>
      <c r="D82" s="409">
        <v>7.5833333333333334E-3</v>
      </c>
      <c r="E82" s="403">
        <v>4.2723333333333446E-2</v>
      </c>
      <c r="F82" s="405">
        <v>6.9000000000000008E-4</v>
      </c>
    </row>
    <row r="83" spans="1:6">
      <c r="A83" s="406" t="s">
        <v>199</v>
      </c>
      <c r="B83" s="391" t="s">
        <v>112</v>
      </c>
      <c r="D83" s="409">
        <v>6.0833333333333338E-3</v>
      </c>
      <c r="E83" s="403">
        <v>1.7453333333333473E-2</v>
      </c>
      <c r="F83" s="405">
        <v>1.2900000000000001E-3</v>
      </c>
    </row>
    <row r="84" spans="1:6">
      <c r="A84" s="406" t="s">
        <v>200</v>
      </c>
      <c r="B84" s="391" t="s">
        <v>112</v>
      </c>
      <c r="D84" s="409">
        <v>1.3478260869565217E-2</v>
      </c>
      <c r="E84" s="403">
        <v>1.6955072463768251E-2</v>
      </c>
      <c r="F84" s="405">
        <v>1.6000000000000001E-3</v>
      </c>
    </row>
    <row r="85" spans="1:6">
      <c r="A85" s="406" t="s">
        <v>201</v>
      </c>
      <c r="B85" s="391" t="s">
        <v>112</v>
      </c>
      <c r="D85" s="409">
        <v>1.6884057971014495E-2</v>
      </c>
      <c r="E85" s="403">
        <v>2.4282608695652179E-2</v>
      </c>
      <c r="F85" s="405">
        <v>1.2333333333333335E-3</v>
      </c>
    </row>
    <row r="86" spans="1:6">
      <c r="A86" s="406" t="s">
        <v>202</v>
      </c>
      <c r="B86" s="391" t="s">
        <v>112</v>
      </c>
      <c r="D86" s="409">
        <v>9.0624999999999994E-3</v>
      </c>
      <c r="E86" s="403">
        <v>2.4934166666666611E-2</v>
      </c>
      <c r="F86" s="405">
        <v>1.9166666666666666E-3</v>
      </c>
    </row>
    <row r="87" spans="1:6">
      <c r="A87" s="406" t="s">
        <v>203</v>
      </c>
      <c r="B87" s="391" t="s">
        <v>112</v>
      </c>
      <c r="D87" s="409">
        <v>2.6583333333333334E-2</v>
      </c>
      <c r="E87" s="403">
        <v>5.2409999999999984E-2</v>
      </c>
      <c r="F87" s="405">
        <v>4.763333333333333E-3</v>
      </c>
    </row>
    <row r="88" spans="1:6">
      <c r="A88" s="406" t="s">
        <v>204</v>
      </c>
      <c r="B88" s="391" t="s">
        <v>112</v>
      </c>
      <c r="D88" s="409">
        <v>7.0108695652173911E-2</v>
      </c>
      <c r="E88" s="403">
        <v>0.23905797101449278</v>
      </c>
      <c r="F88" s="405">
        <v>2.2000000000000001E-3</v>
      </c>
    </row>
    <row r="89" spans="1:6">
      <c r="A89" s="406" t="s">
        <v>205</v>
      </c>
      <c r="B89" s="391" t="s">
        <v>112</v>
      </c>
      <c r="D89" s="409">
        <v>1.4125E-2</v>
      </c>
      <c r="E89" s="403">
        <v>6.8781666666666685E-2</v>
      </c>
      <c r="F89" s="405">
        <v>1.3966666666666669E-3</v>
      </c>
    </row>
    <row r="90" spans="1:6">
      <c r="A90" s="406" t="s">
        <v>206</v>
      </c>
      <c r="B90" s="391" t="s">
        <v>112</v>
      </c>
      <c r="D90" s="409">
        <v>1.7681159420289857E-2</v>
      </c>
      <c r="E90" s="403">
        <v>3.3352173913043466E-2</v>
      </c>
      <c r="F90" s="405">
        <v>2.1666666666666666E-3</v>
      </c>
    </row>
    <row r="91" spans="1:6">
      <c r="A91" s="406" t="s">
        <v>207</v>
      </c>
      <c r="B91" s="391" t="s">
        <v>112</v>
      </c>
      <c r="D91" s="409">
        <v>1.7041666666666667E-2</v>
      </c>
      <c r="E91" s="403">
        <v>5.7014999999999941E-2</v>
      </c>
      <c r="F91" s="405">
        <v>4.8470000000000006E-2</v>
      </c>
    </row>
    <row r="92" spans="1:6">
      <c r="A92" s="406" t="s">
        <v>208</v>
      </c>
      <c r="B92" s="391" t="s">
        <v>112</v>
      </c>
      <c r="D92" s="409">
        <v>8.5208333333333334E-3</v>
      </c>
      <c r="E92" s="403">
        <v>0.18947583333333334</v>
      </c>
      <c r="F92" s="405">
        <v>1.6633333333333333E-3</v>
      </c>
    </row>
    <row r="93" spans="1:6">
      <c r="A93" s="406" t="s">
        <v>209</v>
      </c>
      <c r="B93" s="391" t="s">
        <v>112</v>
      </c>
      <c r="D93" s="409">
        <v>1.0471014492753622E-2</v>
      </c>
      <c r="E93" s="403">
        <v>0.23982898550724638</v>
      </c>
      <c r="F93" s="405">
        <v>1.7000000000000001E-3</v>
      </c>
    </row>
    <row r="94" spans="1:6">
      <c r="A94" s="406" t="s">
        <v>210</v>
      </c>
      <c r="B94" s="391" t="s">
        <v>112</v>
      </c>
      <c r="D94" s="409">
        <v>6.4166666666666669E-3</v>
      </c>
      <c r="E94" s="403">
        <v>0.18422333333333338</v>
      </c>
      <c r="F94" s="405">
        <v>8.7666666666666665E-4</v>
      </c>
    </row>
    <row r="95" spans="1:6">
      <c r="A95" s="406" t="s">
        <v>211</v>
      </c>
      <c r="B95" s="391" t="s">
        <v>112</v>
      </c>
      <c r="D95" s="409">
        <v>1.257246376811594E-2</v>
      </c>
      <c r="E95" s="403">
        <v>0.28196086956521738</v>
      </c>
      <c r="F95" s="405">
        <v>1.3333333333333333E-3</v>
      </c>
    </row>
    <row r="96" spans="1:6">
      <c r="A96" s="406" t="s">
        <v>212</v>
      </c>
      <c r="B96" s="391" t="s">
        <v>112</v>
      </c>
      <c r="D96" s="409">
        <v>5.5833333333333318E-2</v>
      </c>
      <c r="E96" s="403">
        <v>0.51222333333333336</v>
      </c>
      <c r="F96" s="405">
        <v>0.36615000000000003</v>
      </c>
    </row>
    <row r="97" spans="1:6">
      <c r="A97" s="406" t="s">
        <v>213</v>
      </c>
      <c r="B97" s="391" t="s">
        <v>112</v>
      </c>
      <c r="D97" s="409">
        <v>1.1645833333333333E-2</v>
      </c>
      <c r="E97" s="403">
        <v>0.1194375</v>
      </c>
    </row>
    <row r="98" spans="1:6">
      <c r="A98" s="406" t="s">
        <v>214</v>
      </c>
      <c r="B98" s="391" t="s">
        <v>112</v>
      </c>
      <c r="D98" s="409">
        <v>1.7717391304347824E-2</v>
      </c>
      <c r="E98" s="403">
        <v>0.14688260869565212</v>
      </c>
    </row>
    <row r="99" spans="1:6">
      <c r="A99" s="406" t="s">
        <v>215</v>
      </c>
      <c r="B99" s="391" t="s">
        <v>112</v>
      </c>
      <c r="D99" s="409">
        <v>4.9666666666666665E-2</v>
      </c>
      <c r="E99" s="403">
        <v>0.35640333333333329</v>
      </c>
      <c r="F99" s="405">
        <v>0.13108666666666666</v>
      </c>
    </row>
    <row r="100" spans="1:6">
      <c r="A100" s="406" t="s">
        <v>216</v>
      </c>
      <c r="B100" s="391" t="s">
        <v>112</v>
      </c>
      <c r="D100" s="409">
        <v>1.2916666666666667E-2</v>
      </c>
      <c r="E100" s="403">
        <v>0.14093000000000006</v>
      </c>
      <c r="F100" s="405">
        <v>8.9633333333333336E-3</v>
      </c>
    </row>
    <row r="101" spans="1:6">
      <c r="A101" s="406" t="s">
        <v>217</v>
      </c>
      <c r="B101" s="391" t="s">
        <v>112</v>
      </c>
      <c r="D101" s="409">
        <v>6.7708333333333336E-3</v>
      </c>
      <c r="E101" s="403">
        <v>4.4682499999999951E-2</v>
      </c>
      <c r="F101" s="405">
        <v>1.4833333333333332E-3</v>
      </c>
    </row>
    <row r="102" spans="1:6">
      <c r="A102" s="406" t="s">
        <v>218</v>
      </c>
      <c r="B102" s="391" t="s">
        <v>112</v>
      </c>
      <c r="D102" s="409">
        <v>1.2210144927536231E-2</v>
      </c>
      <c r="E102" s="403">
        <v>4.4289855072463691E-2</v>
      </c>
      <c r="F102" s="405">
        <v>1E-3</v>
      </c>
    </row>
    <row r="103" spans="1:6">
      <c r="A103" s="406" t="s">
        <v>219</v>
      </c>
      <c r="B103" s="391" t="s">
        <v>112</v>
      </c>
      <c r="D103" s="409">
        <v>1.2937499999999999E-2</v>
      </c>
      <c r="E103" s="403">
        <v>7.2349166666666631E-2</v>
      </c>
      <c r="F103" s="405">
        <v>9.2666666666666678E-4</v>
      </c>
    </row>
    <row r="104" spans="1:6">
      <c r="A104" s="406" t="s">
        <v>220</v>
      </c>
      <c r="B104" s="391" t="s">
        <v>112</v>
      </c>
      <c r="D104" s="409">
        <v>1.9456521739130435E-2</v>
      </c>
      <c r="E104" s="403">
        <v>0.11111014492753624</v>
      </c>
      <c r="F104" s="405">
        <v>8.9999999999999998E-4</v>
      </c>
    </row>
    <row r="105" spans="1:6">
      <c r="A105" s="406" t="s">
        <v>221</v>
      </c>
      <c r="B105" s="391" t="s">
        <v>112</v>
      </c>
      <c r="D105" s="409">
        <v>1.2916666666666667E-2</v>
      </c>
      <c r="E105" s="403">
        <v>0.80535333333333337</v>
      </c>
      <c r="F105" s="405">
        <v>0.12249</v>
      </c>
    </row>
    <row r="106" spans="1:6">
      <c r="A106" s="406" t="s">
        <v>222</v>
      </c>
      <c r="B106" s="391" t="s">
        <v>112</v>
      </c>
      <c r="D106" s="409">
        <v>2.1333333333333333E-2</v>
      </c>
      <c r="E106" s="403">
        <v>4.3666666666666624E-2</v>
      </c>
      <c r="F106" s="405">
        <v>4.5900000000000003E-3</v>
      </c>
    </row>
    <row r="107" spans="1:6">
      <c r="A107" s="406" t="s">
        <v>223</v>
      </c>
      <c r="B107" s="391" t="s">
        <v>112</v>
      </c>
      <c r="D107" s="409">
        <v>3.6449275362318845E-2</v>
      </c>
      <c r="E107" s="403">
        <v>4.0250724637681153E-2</v>
      </c>
      <c r="F107" s="405">
        <v>2.6666666666666666E-3</v>
      </c>
    </row>
    <row r="108" spans="1:6">
      <c r="A108" s="406" t="s">
        <v>224</v>
      </c>
      <c r="B108" s="391" t="s">
        <v>112</v>
      </c>
      <c r="D108" s="409">
        <v>1.5291666666666669E-2</v>
      </c>
      <c r="E108" s="403">
        <v>0.188525</v>
      </c>
      <c r="F108" s="405">
        <v>1.1233333333333334E-3</v>
      </c>
    </row>
    <row r="109" spans="1:6">
      <c r="A109" s="406" t="s">
        <v>225</v>
      </c>
      <c r="B109" s="391" t="s">
        <v>112</v>
      </c>
      <c r="D109" s="409">
        <v>2.2826086956521739E-2</v>
      </c>
      <c r="E109" s="403">
        <v>0.22954057971014497</v>
      </c>
      <c r="F109" s="405">
        <v>1.3666666666666669E-3</v>
      </c>
    </row>
    <row r="110" spans="1:6">
      <c r="A110" s="406" t="s">
        <v>226</v>
      </c>
      <c r="B110" s="391" t="s">
        <v>112</v>
      </c>
      <c r="D110" s="409">
        <v>3.2000000000000001E-2</v>
      </c>
      <c r="E110" s="403">
        <v>5.9739999999999932E-2</v>
      </c>
      <c r="F110" s="405">
        <v>5.8499999999999993E-3</v>
      </c>
    </row>
    <row r="111" spans="1:6">
      <c r="A111" s="406" t="s">
        <v>227</v>
      </c>
      <c r="B111" s="391" t="s">
        <v>112</v>
      </c>
      <c r="D111" s="409">
        <v>1.8687499999999999E-2</v>
      </c>
      <c r="E111" s="403">
        <v>4.7522499999999905E-2</v>
      </c>
      <c r="F111" s="405">
        <v>2.8233333333333331E-3</v>
      </c>
    </row>
    <row r="112" spans="1:6">
      <c r="A112" s="406" t="s">
        <v>228</v>
      </c>
      <c r="B112" s="391" t="s">
        <v>112</v>
      </c>
      <c r="D112" s="409">
        <v>1.95E-2</v>
      </c>
      <c r="E112" s="403">
        <v>4.8093333333333384E-2</v>
      </c>
      <c r="F112" s="405">
        <v>4.8056666666666664E-2</v>
      </c>
    </row>
    <row r="113" spans="1:6">
      <c r="A113" s="406" t="s">
        <v>229</v>
      </c>
      <c r="B113" s="391" t="s">
        <v>112</v>
      </c>
      <c r="D113" s="409">
        <v>1.7101449275362321E-2</v>
      </c>
      <c r="E113" s="403">
        <v>8.853188405797098E-2</v>
      </c>
      <c r="F113" s="405">
        <v>8.0000000000000004E-4</v>
      </c>
    </row>
    <row r="114" spans="1:6">
      <c r="A114" s="406" t="s">
        <v>230</v>
      </c>
      <c r="B114" s="391" t="s">
        <v>112</v>
      </c>
      <c r="D114" s="409">
        <v>1.865942028985507E-2</v>
      </c>
      <c r="E114" s="403">
        <v>3.3707246376811648E-2</v>
      </c>
      <c r="F114" s="405">
        <v>3.4999999999999996E-3</v>
      </c>
    </row>
    <row r="115" spans="1:6">
      <c r="A115" s="406" t="s">
        <v>231</v>
      </c>
      <c r="B115" s="391" t="s">
        <v>112</v>
      </c>
      <c r="D115" s="409">
        <v>8.4791666666666678E-3</v>
      </c>
      <c r="E115" s="403">
        <v>6.6867499999999899E-2</v>
      </c>
      <c r="F115" s="405">
        <v>2.1833333333333336E-3</v>
      </c>
    </row>
    <row r="116" spans="1:6">
      <c r="A116" s="406" t="s">
        <v>232</v>
      </c>
      <c r="B116" s="391" t="s">
        <v>112</v>
      </c>
      <c r="D116" s="409">
        <v>1.322463768115942E-2</v>
      </c>
      <c r="E116" s="403">
        <v>7.6600000000000001E-2</v>
      </c>
      <c r="F116" s="405">
        <v>1.7333333333333335E-3</v>
      </c>
    </row>
    <row r="117" spans="1:6">
      <c r="A117" s="406" t="s">
        <v>233</v>
      </c>
      <c r="B117" s="391" t="s">
        <v>112</v>
      </c>
      <c r="D117" s="409">
        <v>1.1376811594202898E-2</v>
      </c>
      <c r="E117" s="403">
        <v>2.8533333333333438E-2</v>
      </c>
      <c r="F117" s="405">
        <v>1.4333333333333333E-3</v>
      </c>
    </row>
    <row r="118" spans="1:6">
      <c r="A118" s="406" t="s">
        <v>234</v>
      </c>
      <c r="B118" s="391" t="s">
        <v>112</v>
      </c>
      <c r="D118" s="409">
        <v>4.1458333333333338E-3</v>
      </c>
      <c r="E118" s="403">
        <v>4.7934166666666653E-2</v>
      </c>
    </row>
    <row r="119" spans="1:6">
      <c r="A119" s="406" t="s">
        <v>235</v>
      </c>
      <c r="B119" s="391" t="s">
        <v>112</v>
      </c>
      <c r="D119" s="409">
        <v>6.9927536231884071E-3</v>
      </c>
      <c r="E119" s="403">
        <v>4.1373913043478344E-2</v>
      </c>
      <c r="F119" s="405">
        <v>5.9999999999999995E-4</v>
      </c>
    </row>
    <row r="120" spans="1:6">
      <c r="A120" s="406" t="s">
        <v>236</v>
      </c>
      <c r="B120" s="391" t="s">
        <v>112</v>
      </c>
      <c r="D120" s="409">
        <v>0.20874999999999999</v>
      </c>
      <c r="E120" s="403">
        <v>0.47954999999999998</v>
      </c>
      <c r="F120" s="405">
        <v>0.10386666666666669</v>
      </c>
    </row>
    <row r="121" spans="1:6">
      <c r="A121" s="406" t="s">
        <v>237</v>
      </c>
      <c r="B121" s="391" t="s">
        <v>112</v>
      </c>
      <c r="D121" s="409">
        <v>2.8731884057971013E-2</v>
      </c>
      <c r="E121" s="403">
        <v>4.3334782608695589E-2</v>
      </c>
      <c r="F121" s="405">
        <v>5.4666666666666674E-3</v>
      </c>
    </row>
    <row r="122" spans="1:6">
      <c r="A122" s="406" t="s">
        <v>238</v>
      </c>
      <c r="B122" s="391" t="s">
        <v>112</v>
      </c>
      <c r="D122" s="409">
        <v>1.6666666666666666E-2</v>
      </c>
      <c r="E122" s="403">
        <v>8.7076666666666677E-2</v>
      </c>
      <c r="F122" s="405">
        <v>6.5939999999999999E-2</v>
      </c>
    </row>
    <row r="123" spans="1:6">
      <c r="A123" s="406" t="s">
        <v>239</v>
      </c>
      <c r="B123" s="391" t="s">
        <v>112</v>
      </c>
      <c r="D123" s="409">
        <v>1.9057971014492751E-2</v>
      </c>
      <c r="E123" s="403">
        <v>4.5175362318840617E-2</v>
      </c>
      <c r="F123" s="405">
        <v>2.1333333333333334E-3</v>
      </c>
    </row>
    <row r="124" spans="1:6">
      <c r="A124" s="406" t="s">
        <v>240</v>
      </c>
      <c r="B124" s="391" t="s">
        <v>112</v>
      </c>
      <c r="D124" s="409">
        <v>1.2395833333333333E-2</v>
      </c>
      <c r="E124" s="403">
        <v>3.8754166666666763E-2</v>
      </c>
      <c r="F124" s="405">
        <v>2.6933333333333336E-3</v>
      </c>
    </row>
    <row r="125" spans="1:6">
      <c r="A125" s="406" t="s">
        <v>241</v>
      </c>
      <c r="B125" s="391" t="s">
        <v>112</v>
      </c>
      <c r="D125" s="409">
        <v>1.996376811594203E-2</v>
      </c>
      <c r="E125" s="403">
        <v>2.5736231884057964E-2</v>
      </c>
      <c r="F125" s="405">
        <v>2.4333333333333334E-3</v>
      </c>
    </row>
    <row r="126" spans="1:6">
      <c r="A126" s="406" t="s">
        <v>242</v>
      </c>
      <c r="B126" s="391" t="s">
        <v>112</v>
      </c>
      <c r="D126" s="409">
        <v>2.71875E-2</v>
      </c>
      <c r="E126" s="403">
        <v>4.2385833333333386E-2</v>
      </c>
      <c r="F126" s="405">
        <v>5.4346666666666675E-2</v>
      </c>
    </row>
    <row r="127" spans="1:6">
      <c r="A127" s="406" t="s">
        <v>243</v>
      </c>
      <c r="B127" s="391" t="s">
        <v>112</v>
      </c>
      <c r="D127" s="409">
        <v>1.5543478260869565E-2</v>
      </c>
      <c r="E127" s="403">
        <v>0.87898985507246363</v>
      </c>
      <c r="F127" s="405">
        <v>2.7666666666666668E-3</v>
      </c>
    </row>
    <row r="128" spans="1:6">
      <c r="A128" s="406" t="s">
        <v>244</v>
      </c>
      <c r="B128" s="391" t="s">
        <v>112</v>
      </c>
      <c r="D128" s="409">
        <v>1.2291666666666668E-2</v>
      </c>
      <c r="E128" s="403">
        <v>0.89194166666666663</v>
      </c>
      <c r="F128" s="405">
        <v>2.8666666666666667E-3</v>
      </c>
    </row>
    <row r="129" spans="1:6">
      <c r="A129" s="406" t="s">
        <v>245</v>
      </c>
      <c r="B129" s="391" t="s">
        <v>112</v>
      </c>
      <c r="D129" s="409">
        <v>1.6166666666666666E-2</v>
      </c>
      <c r="E129" s="403">
        <v>0.87285333333333337</v>
      </c>
      <c r="F129" s="405">
        <v>4.6900000000000006E-3</v>
      </c>
    </row>
    <row r="130" spans="1:6">
      <c r="A130" s="406" t="s">
        <v>246</v>
      </c>
      <c r="B130" s="391" t="s">
        <v>112</v>
      </c>
      <c r="D130" s="409">
        <v>5.2083333333333322E-3</v>
      </c>
      <c r="E130" s="403">
        <v>0.81149166666666672</v>
      </c>
      <c r="F130" s="405">
        <v>2.833333333333334E-3</v>
      </c>
    </row>
    <row r="131" spans="1:6">
      <c r="A131" s="406" t="s">
        <v>247</v>
      </c>
      <c r="B131" s="391" t="s">
        <v>112</v>
      </c>
      <c r="D131" s="409">
        <v>4.1666666666666657E-2</v>
      </c>
      <c r="E131" s="403">
        <v>7.7583333333333296E-2</v>
      </c>
      <c r="F131" s="405">
        <v>1.0266666666666666E-3</v>
      </c>
    </row>
    <row r="132" spans="1:6">
      <c r="A132" s="406" t="s">
        <v>248</v>
      </c>
      <c r="B132" s="391" t="s">
        <v>112</v>
      </c>
      <c r="D132" s="409">
        <v>2.0507246376811596E-2</v>
      </c>
      <c r="E132" s="403">
        <v>0.23232608695652171</v>
      </c>
      <c r="F132" s="405">
        <v>2.1333333333333334E-3</v>
      </c>
    </row>
    <row r="133" spans="1:6">
      <c r="A133" s="406" t="s">
        <v>249</v>
      </c>
      <c r="B133" s="391" t="s">
        <v>112</v>
      </c>
      <c r="D133" s="409">
        <v>1.4021739130434783E-2</v>
      </c>
      <c r="E133" s="403">
        <v>6.1911594202898587E-2</v>
      </c>
      <c r="F133" s="405">
        <v>2.2000000000000001E-3</v>
      </c>
    </row>
    <row r="134" spans="1:6">
      <c r="A134" s="406" t="s">
        <v>250</v>
      </c>
      <c r="B134" s="391" t="s">
        <v>112</v>
      </c>
      <c r="D134" s="409">
        <v>4.4124999999999998E-2</v>
      </c>
      <c r="E134" s="403">
        <v>0.23059166666666664</v>
      </c>
      <c r="F134" s="405">
        <v>3.9096666666666662E-2</v>
      </c>
    </row>
    <row r="135" spans="1:6">
      <c r="A135" s="406" t="s">
        <v>251</v>
      </c>
      <c r="B135" s="391" t="s">
        <v>112</v>
      </c>
      <c r="D135" s="409">
        <v>5.7499999999999999E-3</v>
      </c>
      <c r="E135" s="403">
        <v>0.3009</v>
      </c>
      <c r="F135" s="405">
        <v>2.9833333333333335E-3</v>
      </c>
    </row>
    <row r="136" spans="1:6">
      <c r="A136" s="406" t="s">
        <v>252</v>
      </c>
      <c r="B136" s="391" t="s">
        <v>112</v>
      </c>
      <c r="D136" s="409">
        <v>1.1304347826086959E-2</v>
      </c>
      <c r="E136" s="403">
        <v>0.36169565217391308</v>
      </c>
      <c r="F136" s="405">
        <v>3.0000000000000001E-3</v>
      </c>
    </row>
    <row r="137" spans="1:6">
      <c r="A137" s="406" t="s">
        <v>253</v>
      </c>
      <c r="B137" s="391" t="s">
        <v>112</v>
      </c>
      <c r="D137" s="409">
        <v>2.0625000000000001E-2</v>
      </c>
      <c r="E137" s="403">
        <v>0.80304166666666665</v>
      </c>
      <c r="F137" s="405">
        <v>9.1199999999999989E-2</v>
      </c>
    </row>
    <row r="138" spans="1:6">
      <c r="A138" s="406" t="s">
        <v>254</v>
      </c>
      <c r="B138" s="391" t="s">
        <v>112</v>
      </c>
      <c r="D138" s="409">
        <v>1.38125E-2</v>
      </c>
      <c r="E138" s="403">
        <v>0.5025141666666666</v>
      </c>
      <c r="F138" s="405">
        <v>0.11195000000000001</v>
      </c>
    </row>
    <row r="139" spans="1:6">
      <c r="A139" s="406" t="s">
        <v>255</v>
      </c>
      <c r="B139" s="391" t="s">
        <v>112</v>
      </c>
      <c r="D139" s="409">
        <v>1.9855072463768119E-2</v>
      </c>
      <c r="E139" s="403">
        <v>3.6444927536231915E-2</v>
      </c>
      <c r="F139" s="405">
        <v>3.9333333333333338E-3</v>
      </c>
    </row>
    <row r="140" spans="1:6">
      <c r="A140" s="406" t="s">
        <v>256</v>
      </c>
      <c r="B140" s="391" t="s">
        <v>112</v>
      </c>
      <c r="D140" s="409">
        <v>1.3913043478260868E-2</v>
      </c>
      <c r="E140" s="403">
        <v>2.7286956521739104E-2</v>
      </c>
      <c r="F140" s="405">
        <v>7.2999999999999996E-4</v>
      </c>
    </row>
    <row r="141" spans="1:6">
      <c r="A141" s="406" t="s">
        <v>257</v>
      </c>
      <c r="B141" s="391" t="s">
        <v>112</v>
      </c>
      <c r="D141" s="409">
        <v>2.110416666666667E-2</v>
      </c>
      <c r="E141" s="403">
        <v>3.2365833333333267E-2</v>
      </c>
      <c r="F141" s="405">
        <v>1.6766666666666666E-3</v>
      </c>
    </row>
    <row r="142" spans="1:6">
      <c r="A142" s="406" t="s">
        <v>258</v>
      </c>
      <c r="B142" s="391" t="s">
        <v>112</v>
      </c>
      <c r="D142" s="409">
        <v>5.8583333333333328E-2</v>
      </c>
      <c r="E142" s="403">
        <v>0.36780000000000002</v>
      </c>
      <c r="F142" s="405">
        <v>1.9433333333333334E-2</v>
      </c>
    </row>
    <row r="143" spans="1:6">
      <c r="A143" s="406" t="s">
        <v>259</v>
      </c>
      <c r="B143" s="391" t="s">
        <v>112</v>
      </c>
      <c r="D143" s="409">
        <v>1.2028985507246378E-2</v>
      </c>
      <c r="E143" s="403">
        <v>4.1471014492753762E-2</v>
      </c>
      <c r="F143" s="405">
        <v>5.3333333333333336E-4</v>
      </c>
    </row>
    <row r="144" spans="1:6">
      <c r="A144" s="406" t="s">
        <v>260</v>
      </c>
      <c r="B144" s="391" t="s">
        <v>112</v>
      </c>
      <c r="D144" s="409">
        <v>1.7916666666666668E-2</v>
      </c>
      <c r="E144" s="403">
        <v>4.3283333333333257E-2</v>
      </c>
      <c r="F144" s="405">
        <v>4.0333333333333332E-3</v>
      </c>
    </row>
    <row r="145" spans="1:6">
      <c r="A145" s="406" t="s">
        <v>261</v>
      </c>
      <c r="B145" s="391" t="s">
        <v>112</v>
      </c>
      <c r="D145" s="409">
        <v>2.4583333333333336E-2</v>
      </c>
      <c r="E145" s="403">
        <v>5.5089999999999965E-2</v>
      </c>
      <c r="F145" s="405">
        <v>4.5000000000000005E-3</v>
      </c>
    </row>
    <row r="146" spans="1:6">
      <c r="A146" s="406" t="s">
        <v>262</v>
      </c>
      <c r="B146" s="391" t="s">
        <v>112</v>
      </c>
      <c r="D146" s="409">
        <v>5.1208333333333335E-2</v>
      </c>
      <c r="E146" s="403">
        <v>0.34241500000000002</v>
      </c>
      <c r="F146" s="405">
        <v>0.24567333333333333</v>
      </c>
    </row>
    <row r="147" spans="1:6">
      <c r="A147" s="406" t="s">
        <v>263</v>
      </c>
      <c r="B147" s="391" t="s">
        <v>112</v>
      </c>
      <c r="D147" s="409">
        <v>3.6479999999999999E-2</v>
      </c>
      <c r="E147" s="403">
        <v>0.38512000000000007</v>
      </c>
      <c r="F147" s="405">
        <v>0.13988666666666666</v>
      </c>
    </row>
    <row r="148" spans="1:6">
      <c r="A148" s="406" t="s">
        <v>264</v>
      </c>
      <c r="B148" s="391" t="s">
        <v>112</v>
      </c>
      <c r="D148" s="409">
        <v>8.6956521739130436E-3</v>
      </c>
      <c r="E148" s="403">
        <v>2.0371014492753532E-2</v>
      </c>
    </row>
    <row r="149" spans="1:6">
      <c r="A149" s="406" t="s">
        <v>265</v>
      </c>
      <c r="B149" s="391" t="s">
        <v>112</v>
      </c>
      <c r="D149" s="409">
        <v>1.2246376811594205E-2</v>
      </c>
      <c r="E149" s="403">
        <v>5.9620289855072478E-2</v>
      </c>
      <c r="F149" s="405">
        <v>4.3666666666666671E-3</v>
      </c>
    </row>
    <row r="150" spans="1:6">
      <c r="A150" s="406" t="s">
        <v>266</v>
      </c>
      <c r="B150" s="391" t="s">
        <v>112</v>
      </c>
      <c r="D150" s="409">
        <v>1.0507246376811594E-2</v>
      </c>
      <c r="E150" s="403">
        <v>4.8926086956521779E-2</v>
      </c>
      <c r="F150" s="405">
        <v>1.5E-3</v>
      </c>
    </row>
    <row r="151" spans="1:6">
      <c r="A151" s="406" t="s">
        <v>267</v>
      </c>
      <c r="B151" s="391" t="s">
        <v>112</v>
      </c>
      <c r="D151" s="409">
        <v>1.0398550724637681E-2</v>
      </c>
      <c r="E151" s="403">
        <v>5.4668115942029111E-2</v>
      </c>
      <c r="F151" s="405">
        <v>1.4666666666666669E-3</v>
      </c>
    </row>
    <row r="152" spans="1:6">
      <c r="A152" s="406" t="s">
        <v>268</v>
      </c>
      <c r="B152" s="391" t="s">
        <v>112</v>
      </c>
      <c r="D152" s="409">
        <v>4.3E-3</v>
      </c>
      <c r="E152" s="403">
        <v>0.86773333333333325</v>
      </c>
    </row>
    <row r="153" spans="1:6">
      <c r="A153" s="406" t="s">
        <v>269</v>
      </c>
      <c r="B153" s="391" t="s">
        <v>112</v>
      </c>
      <c r="D153" s="409">
        <v>1.91875E-2</v>
      </c>
      <c r="E153" s="403">
        <v>6.3739166666666666E-2</v>
      </c>
      <c r="F153" s="405">
        <v>2.99E-3</v>
      </c>
    </row>
    <row r="154" spans="1:6">
      <c r="A154" s="406" t="s">
        <v>270</v>
      </c>
      <c r="B154" s="391" t="s">
        <v>112</v>
      </c>
      <c r="D154" s="409">
        <v>1.3913043478260868E-2</v>
      </c>
      <c r="E154" s="403">
        <v>2.7253623188405806E-2</v>
      </c>
      <c r="F154" s="405">
        <v>7.3333333333333345E-4</v>
      </c>
    </row>
    <row r="155" spans="1:6">
      <c r="A155" s="406" t="s">
        <v>271</v>
      </c>
      <c r="B155" s="391" t="s">
        <v>112</v>
      </c>
      <c r="D155" s="409">
        <v>8.768115942028986E-3</v>
      </c>
      <c r="E155" s="403">
        <v>3.8598550724637692E-2</v>
      </c>
      <c r="F155" s="405">
        <v>1.4333333333333333E-3</v>
      </c>
    </row>
    <row r="156" spans="1:6">
      <c r="A156" s="406" t="s">
        <v>272</v>
      </c>
      <c r="B156" s="391" t="s">
        <v>112</v>
      </c>
      <c r="D156" s="409">
        <v>1.9083333333333331E-2</v>
      </c>
      <c r="E156" s="403">
        <v>7.2040000000000007E-2</v>
      </c>
      <c r="F156" s="405">
        <v>6.3666666666666667E-4</v>
      </c>
    </row>
    <row r="157" spans="1:6">
      <c r="A157" s="406" t="s">
        <v>273</v>
      </c>
      <c r="B157" s="391" t="s">
        <v>112</v>
      </c>
      <c r="D157" s="409">
        <v>1.8020833333333333E-2</v>
      </c>
      <c r="E157" s="403">
        <v>7.561583333333334E-2</v>
      </c>
      <c r="F157" s="405">
        <v>1.2403333333333332E-2</v>
      </c>
    </row>
    <row r="158" spans="1:6">
      <c r="A158" s="406" t="s">
        <v>274</v>
      </c>
      <c r="B158" s="391" t="s">
        <v>112</v>
      </c>
      <c r="D158" s="409">
        <v>1.7666666666666664E-2</v>
      </c>
      <c r="E158" s="403">
        <v>2.2196666666666608E-2</v>
      </c>
      <c r="F158" s="405">
        <v>1.0733333333333333E-3</v>
      </c>
    </row>
    <row r="159" spans="1:6">
      <c r="A159" s="406" t="s">
        <v>275</v>
      </c>
      <c r="B159" s="391" t="s">
        <v>112</v>
      </c>
      <c r="D159" s="409">
        <v>3.2572463768115942E-2</v>
      </c>
      <c r="E159" s="403">
        <v>5.7060869565217345E-2</v>
      </c>
      <c r="F159" s="405">
        <v>6.0999999999999995E-3</v>
      </c>
    </row>
    <row r="160" spans="1:6">
      <c r="A160" s="406" t="s">
        <v>276</v>
      </c>
      <c r="B160" s="391" t="s">
        <v>112</v>
      </c>
      <c r="D160" s="409">
        <v>3.4202898550724635E-2</v>
      </c>
      <c r="E160" s="403">
        <v>0.12669710144927543</v>
      </c>
      <c r="F160" s="405">
        <v>3.5333333333333332E-3</v>
      </c>
    </row>
    <row r="161" spans="1:6">
      <c r="A161" s="406" t="s">
        <v>277</v>
      </c>
      <c r="B161" s="391" t="s">
        <v>112</v>
      </c>
      <c r="D161" s="409">
        <v>2.6729166666666665E-2</v>
      </c>
      <c r="E161" s="403">
        <v>4.9467499999999991E-2</v>
      </c>
      <c r="F161" s="405">
        <v>7.4266666666666656E-3</v>
      </c>
    </row>
    <row r="162" spans="1:6">
      <c r="A162" s="406" t="s">
        <v>278</v>
      </c>
      <c r="B162" s="391" t="s">
        <v>112</v>
      </c>
      <c r="D162" s="409">
        <v>2.8958333333333336E-2</v>
      </c>
      <c r="E162" s="403">
        <v>5.4304999999999909E-2</v>
      </c>
      <c r="F162" s="405">
        <v>9.2666666666666678E-3</v>
      </c>
    </row>
    <row r="163" spans="1:6">
      <c r="A163" s="406" t="s">
        <v>279</v>
      </c>
      <c r="B163" s="391" t="s">
        <v>112</v>
      </c>
      <c r="D163" s="409">
        <v>1.0978260869565217E-2</v>
      </c>
      <c r="E163" s="403">
        <v>3.1388405797101462E-2</v>
      </c>
      <c r="F163" s="405">
        <v>1.7333333333333335E-3</v>
      </c>
    </row>
    <row r="164" spans="1:6">
      <c r="A164" s="406" t="s">
        <v>280</v>
      </c>
      <c r="B164" s="391" t="s">
        <v>112</v>
      </c>
      <c r="D164" s="409">
        <v>2.4347826086956525E-2</v>
      </c>
      <c r="E164" s="403">
        <v>0.14958617391304341</v>
      </c>
      <c r="F164" s="405">
        <v>1.9E-3</v>
      </c>
    </row>
    <row r="165" spans="1:6">
      <c r="A165" s="406" t="s">
        <v>281</v>
      </c>
      <c r="B165" s="391" t="s">
        <v>112</v>
      </c>
      <c r="D165" s="409">
        <v>1.375E-2</v>
      </c>
      <c r="E165" s="403">
        <v>7.7116666666666778E-2</v>
      </c>
      <c r="F165" s="405">
        <v>9.0333333333333325E-3</v>
      </c>
    </row>
    <row r="166" spans="1:6">
      <c r="A166" s="406" t="s">
        <v>282</v>
      </c>
      <c r="B166" s="391" t="s">
        <v>112</v>
      </c>
      <c r="D166" s="409">
        <v>1.36231884057971E-2</v>
      </c>
      <c r="E166" s="403">
        <v>6.8943478260869537E-2</v>
      </c>
    </row>
    <row r="167" spans="1:6">
      <c r="A167" s="406" t="s">
        <v>283</v>
      </c>
      <c r="B167" s="391" t="s">
        <v>112</v>
      </c>
      <c r="D167" s="409">
        <v>8.1041666666666675E-3</v>
      </c>
      <c r="E167" s="403">
        <v>5.1179166666666616E-2</v>
      </c>
    </row>
    <row r="168" spans="1:6">
      <c r="A168" s="406" t="s">
        <v>284</v>
      </c>
      <c r="B168" s="391" t="s">
        <v>112</v>
      </c>
      <c r="D168" s="409">
        <v>1.7862318840579709E-2</v>
      </c>
      <c r="E168" s="403">
        <v>5.3471014492753578E-2</v>
      </c>
      <c r="F168" s="405">
        <v>1.7333333333333335E-3</v>
      </c>
    </row>
    <row r="170" spans="1:6">
      <c r="A170" s="365" t="s">
        <v>285</v>
      </c>
    </row>
    <row r="172" spans="1:6">
      <c r="A172" s="406" t="s">
        <v>286</v>
      </c>
      <c r="B172" s="391" t="s">
        <v>112</v>
      </c>
      <c r="D172" s="409">
        <v>1.2391304347826086E-2</v>
      </c>
      <c r="E172" s="403">
        <v>6.0308695652173963E-2</v>
      </c>
      <c r="F172" s="405">
        <v>8.3966666666666662E-2</v>
      </c>
    </row>
    <row r="173" spans="1:6">
      <c r="A173" s="406" t="s">
        <v>287</v>
      </c>
      <c r="B173" s="391" t="s">
        <v>112</v>
      </c>
      <c r="D173" s="409">
        <v>8.5869565217391308E-3</v>
      </c>
      <c r="E173" s="403">
        <v>0.12334637681159411</v>
      </c>
      <c r="F173" s="405">
        <v>1.2333333333333335E-3</v>
      </c>
    </row>
    <row r="174" spans="1:6">
      <c r="A174" s="406" t="s">
        <v>288</v>
      </c>
      <c r="B174" s="391" t="s">
        <v>112</v>
      </c>
      <c r="D174" s="409">
        <v>4.6666666666666662E-3</v>
      </c>
      <c r="E174" s="403">
        <v>7.7986666666666621E-2</v>
      </c>
      <c r="F174" s="405">
        <v>1.1333333333333332E-3</v>
      </c>
    </row>
    <row r="175" spans="1:6">
      <c r="A175" s="406" t="s">
        <v>289</v>
      </c>
      <c r="B175" s="391" t="s">
        <v>112</v>
      </c>
      <c r="D175" s="409">
        <v>8.3333333333333332E-3</v>
      </c>
      <c r="E175" s="403">
        <v>0.14926999999999999</v>
      </c>
      <c r="F175" s="405">
        <v>7.0333333333333324E-3</v>
      </c>
    </row>
    <row r="176" spans="1:6">
      <c r="A176" s="406" t="s">
        <v>290</v>
      </c>
      <c r="B176" s="391" t="s">
        <v>112</v>
      </c>
      <c r="D176" s="409">
        <v>7.208333333333334E-3</v>
      </c>
      <c r="E176" s="403">
        <v>0.2145516666666667</v>
      </c>
      <c r="F176" s="405">
        <v>3.6603333333333335E-2</v>
      </c>
    </row>
    <row r="177" spans="1:6">
      <c r="A177" s="406" t="s">
        <v>291</v>
      </c>
      <c r="B177" s="391" t="s">
        <v>112</v>
      </c>
      <c r="D177" s="409">
        <v>7.9791666666666674E-3</v>
      </c>
      <c r="E177" s="403">
        <v>6.2084166666666663E-2</v>
      </c>
      <c r="F177" s="405">
        <v>3.944333333333333E-2</v>
      </c>
    </row>
    <row r="178" spans="1:6">
      <c r="A178" s="406" t="s">
        <v>292</v>
      </c>
      <c r="B178" s="391" t="s">
        <v>112</v>
      </c>
      <c r="D178" s="409">
        <v>9.0624999999999994E-3</v>
      </c>
      <c r="E178" s="403">
        <v>7.9664166666666716E-2</v>
      </c>
      <c r="F178" s="405">
        <v>2.0766666666666668E-3</v>
      </c>
    </row>
    <row r="179" spans="1:6">
      <c r="A179" s="406" t="s">
        <v>293</v>
      </c>
      <c r="B179" s="391" t="s">
        <v>112</v>
      </c>
      <c r="D179" s="409">
        <v>5.9166666666666682E-3</v>
      </c>
      <c r="E179" s="403">
        <v>5.5413333333333308E-2</v>
      </c>
    </row>
    <row r="180" spans="1:6">
      <c r="A180" s="406" t="s">
        <v>294</v>
      </c>
      <c r="B180" s="391" t="s">
        <v>112</v>
      </c>
      <c r="D180" s="409">
        <v>4.0833333333333338E-3</v>
      </c>
      <c r="E180" s="403">
        <v>0.46892666666666671</v>
      </c>
    </row>
    <row r="181" spans="1:6">
      <c r="A181" s="406" t="s">
        <v>295</v>
      </c>
      <c r="B181" s="391" t="s">
        <v>112</v>
      </c>
      <c r="D181" s="409">
        <v>7.7173913043478261E-3</v>
      </c>
      <c r="E181" s="403">
        <v>0.13851594202898554</v>
      </c>
    </row>
    <row r="182" spans="1:6">
      <c r="A182" s="406" t="s">
        <v>296</v>
      </c>
      <c r="B182" s="391" t="s">
        <v>112</v>
      </c>
      <c r="D182" s="409">
        <v>1.0249999999999999E-2</v>
      </c>
      <c r="E182" s="403">
        <v>0.47658</v>
      </c>
      <c r="F182" s="405">
        <v>2.803333333333333E-3</v>
      </c>
    </row>
    <row r="183" spans="1:6">
      <c r="A183" s="406" t="s">
        <v>297</v>
      </c>
      <c r="B183" s="391" t="s">
        <v>112</v>
      </c>
      <c r="D183" s="409">
        <v>9.7083333333333327E-3</v>
      </c>
      <c r="E183" s="403">
        <v>0.25332166666666661</v>
      </c>
      <c r="F183" s="405">
        <v>3.0033333333333335E-3</v>
      </c>
    </row>
    <row r="184" spans="1:6">
      <c r="A184" s="406" t="s">
        <v>298</v>
      </c>
      <c r="B184" s="391" t="s">
        <v>112</v>
      </c>
      <c r="D184" s="409">
        <v>1.4347826086956523E-2</v>
      </c>
      <c r="E184" s="403">
        <v>0.33665217391304353</v>
      </c>
      <c r="F184" s="405">
        <v>2.3999999999999998E-3</v>
      </c>
    </row>
    <row r="185" spans="1:6">
      <c r="A185" s="406" t="s">
        <v>299</v>
      </c>
      <c r="B185" s="391" t="s">
        <v>112</v>
      </c>
      <c r="D185" s="409">
        <v>2.1687500000000002E-2</v>
      </c>
      <c r="E185" s="403">
        <v>0.75666583333333337</v>
      </c>
      <c r="F185" s="405">
        <v>5.0000000000000001E-4</v>
      </c>
    </row>
    <row r="186" spans="1:6">
      <c r="A186" s="406" t="s">
        <v>300</v>
      </c>
      <c r="B186" s="391" t="s">
        <v>112</v>
      </c>
      <c r="D186" s="409">
        <v>1.1312500000000001E-2</v>
      </c>
      <c r="E186" s="403">
        <v>0.2780441666666667</v>
      </c>
      <c r="F186" s="405">
        <v>1.416666666666667E-3</v>
      </c>
    </row>
    <row r="187" spans="1:6">
      <c r="A187" s="406" t="s">
        <v>301</v>
      </c>
      <c r="B187" s="391" t="s">
        <v>112</v>
      </c>
      <c r="D187" s="409">
        <v>1.7536231884057972E-2</v>
      </c>
      <c r="E187" s="403">
        <v>0.223363768115942</v>
      </c>
      <c r="F187" s="405">
        <v>5.9999999999999995E-4</v>
      </c>
    </row>
    <row r="188" spans="1:6">
      <c r="A188" s="406" t="s">
        <v>302</v>
      </c>
      <c r="B188" s="391" t="s">
        <v>112</v>
      </c>
      <c r="D188" s="409">
        <v>1.3985507246376814E-2</v>
      </c>
      <c r="E188" s="403">
        <v>0.23848115942028986</v>
      </c>
      <c r="F188" s="405">
        <v>1.1666666666666665E-3</v>
      </c>
    </row>
    <row r="189" spans="1:6">
      <c r="A189" s="406" t="s">
        <v>303</v>
      </c>
      <c r="B189" s="391" t="s">
        <v>112</v>
      </c>
      <c r="D189" s="409">
        <v>1.4818840579710144E-2</v>
      </c>
      <c r="E189" s="403">
        <v>0.29341449275362308</v>
      </c>
      <c r="F189" s="405">
        <v>2.0999999999999999E-3</v>
      </c>
    </row>
    <row r="190" spans="1:6">
      <c r="A190" s="406" t="s">
        <v>304</v>
      </c>
      <c r="B190" s="391" t="s">
        <v>112</v>
      </c>
      <c r="D190" s="409">
        <v>1.2270833333333333E-2</v>
      </c>
      <c r="E190" s="403">
        <v>0.20312583333333334</v>
      </c>
      <c r="F190" s="405">
        <v>7.9000000000000001E-4</v>
      </c>
    </row>
    <row r="191" spans="1:6">
      <c r="A191" s="406" t="s">
        <v>305</v>
      </c>
      <c r="B191" s="391" t="s">
        <v>112</v>
      </c>
      <c r="D191" s="409">
        <v>1.2681159420289856E-2</v>
      </c>
      <c r="E191" s="403">
        <v>0.25956884057971019</v>
      </c>
      <c r="F191" s="405">
        <v>6.4999999999999997E-4</v>
      </c>
    </row>
    <row r="192" spans="1:6">
      <c r="A192" s="406" t="s">
        <v>306</v>
      </c>
      <c r="B192" s="391" t="s">
        <v>112</v>
      </c>
      <c r="D192" s="409">
        <v>9.5416666666666653E-3</v>
      </c>
      <c r="E192" s="403">
        <v>0.19411166666666677</v>
      </c>
      <c r="F192" s="405">
        <v>1.4399999999999999E-3</v>
      </c>
    </row>
    <row r="193" spans="1:6">
      <c r="A193" s="406" t="s">
        <v>307</v>
      </c>
      <c r="B193" s="391" t="s">
        <v>112</v>
      </c>
      <c r="D193" s="409">
        <v>1.2791666666666666E-2</v>
      </c>
      <c r="E193" s="403">
        <v>0.11434166666666665</v>
      </c>
    </row>
    <row r="194" spans="1:6">
      <c r="A194" s="406" t="s">
        <v>308</v>
      </c>
      <c r="B194" s="391" t="s">
        <v>112</v>
      </c>
      <c r="D194" s="409">
        <v>5.8958333333333337E-3</v>
      </c>
      <c r="E194" s="403">
        <v>6.3744166666666602E-2</v>
      </c>
      <c r="F194" s="405">
        <v>1.6766666666666666E-3</v>
      </c>
    </row>
    <row r="195" spans="1:6">
      <c r="A195" s="406" t="s">
        <v>309</v>
      </c>
      <c r="B195" s="391" t="s">
        <v>112</v>
      </c>
      <c r="D195" s="409">
        <v>9.7101449275362323E-3</v>
      </c>
      <c r="E195" s="403">
        <v>0.10288988840579705</v>
      </c>
      <c r="F195" s="405">
        <v>3.3E-3</v>
      </c>
    </row>
    <row r="196" spans="1:6">
      <c r="A196" s="406" t="s">
        <v>310</v>
      </c>
      <c r="B196" s="391" t="s">
        <v>112</v>
      </c>
      <c r="D196" s="409">
        <v>4.8124999999999999E-3</v>
      </c>
      <c r="E196" s="403">
        <v>9.3507499999999938E-2</v>
      </c>
      <c r="F196" s="405">
        <v>1.5399999999999999E-3</v>
      </c>
    </row>
    <row r="197" spans="1:6">
      <c r="A197" s="406" t="s">
        <v>311</v>
      </c>
      <c r="B197" s="391" t="s">
        <v>112</v>
      </c>
      <c r="D197" s="409">
        <v>4.0416666666666665E-3</v>
      </c>
      <c r="E197" s="403">
        <v>0.10733833333333331</v>
      </c>
      <c r="F197" s="405">
        <v>2E-3</v>
      </c>
    </row>
    <row r="198" spans="1:6">
      <c r="A198" s="406" t="s">
        <v>312</v>
      </c>
      <c r="B198" s="391" t="s">
        <v>112</v>
      </c>
      <c r="D198" s="409">
        <v>3.5625000000000001E-3</v>
      </c>
      <c r="E198" s="403">
        <v>0.19325749999999997</v>
      </c>
      <c r="F198" s="405">
        <v>6.9333333333333345E-4</v>
      </c>
    </row>
    <row r="199" spans="1:6">
      <c r="A199" s="406" t="s">
        <v>313</v>
      </c>
      <c r="B199" s="391" t="s">
        <v>112</v>
      </c>
      <c r="D199" s="409">
        <v>8.7083333333333336E-3</v>
      </c>
      <c r="E199" s="403">
        <v>0.11481499999999997</v>
      </c>
      <c r="F199" s="405">
        <v>1.7699999999999997E-3</v>
      </c>
    </row>
    <row r="200" spans="1:6">
      <c r="A200" s="406" t="s">
        <v>314</v>
      </c>
      <c r="B200" s="391" t="s">
        <v>112</v>
      </c>
      <c r="D200" s="409">
        <v>1.3979166666666668E-2</v>
      </c>
      <c r="E200" s="403">
        <v>0.18857416666666665</v>
      </c>
      <c r="F200" s="405">
        <v>3.5966666666666664E-3</v>
      </c>
    </row>
    <row r="201" spans="1:6">
      <c r="A201" s="406" t="s">
        <v>315</v>
      </c>
      <c r="B201" s="391" t="s">
        <v>112</v>
      </c>
      <c r="D201" s="409">
        <v>1.1604166666666664E-2</v>
      </c>
      <c r="E201" s="403">
        <v>0.10433583333333335</v>
      </c>
      <c r="F201" s="405">
        <v>9.5133333333333337E-3</v>
      </c>
    </row>
    <row r="202" spans="1:6">
      <c r="A202" s="406" t="s">
        <v>316</v>
      </c>
      <c r="B202" s="391" t="s">
        <v>112</v>
      </c>
      <c r="D202" s="409">
        <v>8.4375000000000006E-3</v>
      </c>
      <c r="E202" s="403">
        <v>0.11386916666666667</v>
      </c>
      <c r="F202" s="405">
        <v>5.9366666666666665E-3</v>
      </c>
    </row>
    <row r="203" spans="1:6">
      <c r="A203" s="406" t="s">
        <v>317</v>
      </c>
      <c r="B203" s="391" t="s">
        <v>112</v>
      </c>
      <c r="D203" s="409">
        <v>9.6739130434782602E-3</v>
      </c>
      <c r="E203" s="403">
        <v>0.10245942028985507</v>
      </c>
      <c r="F203" s="405">
        <v>1.5666666666666665E-3</v>
      </c>
    </row>
    <row r="204" spans="1:6">
      <c r="A204" s="406" t="s">
        <v>318</v>
      </c>
      <c r="B204" s="391" t="s">
        <v>112</v>
      </c>
      <c r="D204" s="409">
        <v>5.6159420289855081E-3</v>
      </c>
      <c r="E204" s="403">
        <v>0.50338405797101449</v>
      </c>
      <c r="F204" s="405">
        <v>1.5E-3</v>
      </c>
    </row>
    <row r="205" spans="1:6">
      <c r="A205" s="406" t="s">
        <v>319</v>
      </c>
      <c r="B205" s="391" t="s">
        <v>112</v>
      </c>
      <c r="D205" s="409">
        <v>1.0812500000000001E-2</v>
      </c>
      <c r="E205" s="403">
        <v>0.1717441666666665</v>
      </c>
      <c r="F205" s="405">
        <v>1.8933333333333335E-3</v>
      </c>
    </row>
    <row r="206" spans="1:6">
      <c r="A206" s="406" t="s">
        <v>320</v>
      </c>
      <c r="B206" s="391" t="s">
        <v>112</v>
      </c>
      <c r="D206" s="409">
        <v>8.9855072463768115E-3</v>
      </c>
      <c r="E206" s="403">
        <v>0.12401449275362321</v>
      </c>
      <c r="F206" s="405">
        <v>4.8666666666666667E-3</v>
      </c>
    </row>
    <row r="207" spans="1:6">
      <c r="A207" s="406" t="s">
        <v>321</v>
      </c>
      <c r="B207" s="391" t="s">
        <v>112</v>
      </c>
      <c r="D207" s="409">
        <v>5.7971014492753624E-3</v>
      </c>
      <c r="E207" s="403">
        <v>0.74123623188405796</v>
      </c>
      <c r="F207" s="405">
        <v>0</v>
      </c>
    </row>
    <row r="208" spans="1:6">
      <c r="A208" s="406" t="s">
        <v>322</v>
      </c>
      <c r="B208" s="391" t="s">
        <v>112</v>
      </c>
      <c r="D208" s="409">
        <v>4.1458333333333338E-3</v>
      </c>
      <c r="E208" s="403">
        <v>0.78702749999999999</v>
      </c>
      <c r="F208" s="405">
        <v>1.0333333333333334E-3</v>
      </c>
    </row>
    <row r="209" spans="1:6">
      <c r="A209" s="406" t="s">
        <v>323</v>
      </c>
      <c r="B209" s="391" t="s">
        <v>112</v>
      </c>
      <c r="D209" s="409">
        <v>1.0869565217391304E-2</v>
      </c>
      <c r="E209" s="403">
        <v>0.13009710144927533</v>
      </c>
      <c r="F209" s="405">
        <v>4.4000000000000003E-3</v>
      </c>
    </row>
    <row r="210" spans="1:6">
      <c r="A210" s="406" t="s">
        <v>324</v>
      </c>
      <c r="B210" s="391" t="s">
        <v>112</v>
      </c>
      <c r="D210" s="409">
        <v>8.4583333333333333E-3</v>
      </c>
      <c r="E210" s="403">
        <v>0.15839500000000009</v>
      </c>
      <c r="F210" s="405">
        <v>2.0999999999999999E-3</v>
      </c>
    </row>
    <row r="211" spans="1:6">
      <c r="A211" s="406" t="s">
        <v>325</v>
      </c>
      <c r="B211" s="391" t="s">
        <v>112</v>
      </c>
      <c r="D211" s="409">
        <v>5.6666666666666662E-3</v>
      </c>
      <c r="E211" s="403">
        <v>9.7826666666666562E-2</v>
      </c>
      <c r="F211" s="405">
        <v>1.3766666666666669E-3</v>
      </c>
    </row>
    <row r="212" spans="1:6">
      <c r="A212" s="406" t="s">
        <v>326</v>
      </c>
      <c r="B212" s="391" t="s">
        <v>112</v>
      </c>
      <c r="D212" s="409">
        <v>6.1250000000000002E-3</v>
      </c>
      <c r="E212" s="403">
        <v>0.15255833333333338</v>
      </c>
      <c r="F212" s="405">
        <v>1.2833333333333334E-3</v>
      </c>
    </row>
    <row r="213" spans="1:6">
      <c r="A213" s="406" t="s">
        <v>327</v>
      </c>
      <c r="B213" s="391" t="s">
        <v>112</v>
      </c>
      <c r="D213" s="409">
        <v>1.4020833333333337E-2</v>
      </c>
      <c r="E213" s="403">
        <v>0.22497583333333324</v>
      </c>
      <c r="F213" s="405">
        <v>2.65E-3</v>
      </c>
    </row>
    <row r="214" spans="1:6">
      <c r="A214" s="406" t="s">
        <v>328</v>
      </c>
      <c r="B214" s="391" t="s">
        <v>112</v>
      </c>
      <c r="D214" s="409">
        <v>8.8541666666666682E-3</v>
      </c>
      <c r="E214" s="403">
        <v>6.4942500000000014E-2</v>
      </c>
      <c r="F214" s="405">
        <v>6.6666666666666664E-4</v>
      </c>
    </row>
    <row r="215" spans="1:6">
      <c r="A215" s="406" t="s">
        <v>329</v>
      </c>
      <c r="B215" s="391" t="s">
        <v>112</v>
      </c>
      <c r="D215" s="409">
        <v>5.4583333333333324E-3</v>
      </c>
      <c r="E215" s="403">
        <v>0.10627166666666664</v>
      </c>
      <c r="F215" s="405">
        <v>1.0966666666666666E-3</v>
      </c>
    </row>
    <row r="216" spans="1:6">
      <c r="A216" s="406" t="s">
        <v>330</v>
      </c>
      <c r="B216" s="391" t="s">
        <v>112</v>
      </c>
      <c r="D216" s="409">
        <v>1.3369565217391305E-2</v>
      </c>
      <c r="E216" s="403">
        <v>0.11499710144927537</v>
      </c>
      <c r="F216" s="405">
        <v>6.266666666666666E-3</v>
      </c>
    </row>
    <row r="217" spans="1:6">
      <c r="A217" s="406" t="s">
        <v>331</v>
      </c>
      <c r="B217" s="391" t="s">
        <v>112</v>
      </c>
      <c r="D217" s="409">
        <v>9.7826086956521747E-3</v>
      </c>
      <c r="E217" s="403">
        <v>0.11468405797101452</v>
      </c>
      <c r="F217" s="405">
        <v>1.0333333333333334E-3</v>
      </c>
    </row>
    <row r="218" spans="1:6">
      <c r="A218" s="406" t="s">
        <v>332</v>
      </c>
      <c r="B218" s="391" t="s">
        <v>112</v>
      </c>
      <c r="D218" s="409">
        <v>6.5217391304347831E-3</v>
      </c>
      <c r="E218" s="403">
        <v>8.6978260869565199E-2</v>
      </c>
    </row>
    <row r="219" spans="1:6">
      <c r="A219" s="406" t="s">
        <v>333</v>
      </c>
      <c r="B219" s="391" t="s">
        <v>112</v>
      </c>
      <c r="D219" s="409">
        <v>1.0770833333333334E-2</v>
      </c>
      <c r="E219" s="403">
        <v>0.12860583333333317</v>
      </c>
      <c r="F219" s="405">
        <v>1.8566666666666664E-3</v>
      </c>
    </row>
    <row r="220" spans="1:6">
      <c r="A220" s="406" t="s">
        <v>334</v>
      </c>
      <c r="B220" s="391" t="s">
        <v>112</v>
      </c>
      <c r="D220" s="409">
        <v>6.6666666666666671E-3</v>
      </c>
      <c r="E220" s="403">
        <v>9.5733333333333365E-2</v>
      </c>
      <c r="F220" s="405">
        <v>1.4200000000000003E-3</v>
      </c>
    </row>
    <row r="221" spans="1:6">
      <c r="A221" s="406" t="s">
        <v>335</v>
      </c>
      <c r="B221" s="391" t="s">
        <v>112</v>
      </c>
      <c r="D221" s="409">
        <v>1.0562499999999999E-2</v>
      </c>
      <c r="E221" s="403">
        <v>0.1153375</v>
      </c>
      <c r="F221" s="405">
        <v>7.5333333333333318E-4</v>
      </c>
    </row>
    <row r="222" spans="1:6">
      <c r="A222" s="406" t="s">
        <v>336</v>
      </c>
      <c r="B222" s="391" t="s">
        <v>112</v>
      </c>
      <c r="D222" s="409">
        <v>7.1458333333333339E-3</v>
      </c>
      <c r="E222" s="403">
        <v>9.1674166666666806E-2</v>
      </c>
      <c r="F222" s="405">
        <v>1.1933333333333334E-3</v>
      </c>
    </row>
    <row r="223" spans="1:6">
      <c r="A223" s="406" t="s">
        <v>337</v>
      </c>
      <c r="B223" s="391" t="s">
        <v>112</v>
      </c>
      <c r="D223" s="409">
        <v>1.0434782608695651E-2</v>
      </c>
      <c r="E223" s="403">
        <v>8.9465217391304377E-2</v>
      </c>
      <c r="F223" s="405">
        <v>1.2666666666666668E-3</v>
      </c>
    </row>
    <row r="224" spans="1:6">
      <c r="A224" s="406" t="s">
        <v>338</v>
      </c>
      <c r="B224" s="391" t="s">
        <v>112</v>
      </c>
      <c r="D224" s="409">
        <v>7.3913043478260878E-3</v>
      </c>
      <c r="E224" s="403">
        <v>7.5542028985507215E-2</v>
      </c>
      <c r="F224" s="405">
        <v>7.3333333333333334E-4</v>
      </c>
    </row>
    <row r="225" spans="1:6">
      <c r="A225" s="406" t="s">
        <v>339</v>
      </c>
      <c r="B225" s="391" t="s">
        <v>112</v>
      </c>
      <c r="D225" s="409">
        <v>7.6666666666666662E-3</v>
      </c>
      <c r="E225" s="403">
        <v>0.11723000000000013</v>
      </c>
      <c r="F225" s="405">
        <v>1.5900000000000001E-3</v>
      </c>
    </row>
    <row r="226" spans="1:6">
      <c r="A226" s="406" t="s">
        <v>340</v>
      </c>
      <c r="B226" s="391" t="s">
        <v>112</v>
      </c>
      <c r="D226" s="409">
        <v>4.8333333333333327E-3</v>
      </c>
      <c r="E226" s="403">
        <v>8.5540000000000033E-2</v>
      </c>
      <c r="F226" s="405">
        <v>1.2433333333333333E-3</v>
      </c>
    </row>
    <row r="227" spans="1:6">
      <c r="A227" s="406" t="s">
        <v>341</v>
      </c>
      <c r="B227" s="391" t="s">
        <v>112</v>
      </c>
      <c r="D227" s="409">
        <v>3.2500000000000003E-3</v>
      </c>
      <c r="E227" s="403">
        <v>5.2466666666666592E-2</v>
      </c>
    </row>
    <row r="228" spans="1:6">
      <c r="A228" s="406" t="s">
        <v>342</v>
      </c>
      <c r="B228" s="391" t="s">
        <v>112</v>
      </c>
      <c r="D228" s="409">
        <v>5.6521739130434793E-3</v>
      </c>
      <c r="E228" s="403">
        <v>7.3214492753623184E-2</v>
      </c>
      <c r="F228" s="405">
        <v>6.6666666666666664E-4</v>
      </c>
    </row>
    <row r="229" spans="1:6">
      <c r="A229" s="406" t="s">
        <v>343</v>
      </c>
      <c r="B229" s="391" t="s">
        <v>112</v>
      </c>
      <c r="D229" s="409">
        <v>9.3958333333333324E-3</v>
      </c>
      <c r="E229" s="403">
        <v>0.11084416666666677</v>
      </c>
      <c r="F229" s="405">
        <v>1.4000000000000002E-3</v>
      </c>
    </row>
    <row r="230" spans="1:6">
      <c r="A230" s="406" t="s">
        <v>344</v>
      </c>
      <c r="B230" s="391" t="s">
        <v>112</v>
      </c>
      <c r="D230" s="409">
        <v>2.2500000000000003E-3</v>
      </c>
      <c r="E230" s="403">
        <v>0.16587999999999997</v>
      </c>
      <c r="F230" s="405">
        <v>2.4599999999999999E-3</v>
      </c>
    </row>
    <row r="231" spans="1:6">
      <c r="A231" s="406" t="s">
        <v>345</v>
      </c>
      <c r="B231" s="391" t="s">
        <v>112</v>
      </c>
      <c r="D231" s="409">
        <v>2.8666666666666667E-3</v>
      </c>
      <c r="E231" s="403">
        <v>0.15153333333333341</v>
      </c>
    </row>
    <row r="232" spans="1:6">
      <c r="A232" s="406" t="s">
        <v>346</v>
      </c>
      <c r="B232" s="391" t="s">
        <v>112</v>
      </c>
      <c r="D232" s="409">
        <v>2.0828999999999997E-2</v>
      </c>
      <c r="E232" s="403">
        <v>0.13945433333333337</v>
      </c>
      <c r="F232" s="405">
        <v>0.40656666666666669</v>
      </c>
    </row>
    <row r="233" spans="1:6">
      <c r="A233" s="406" t="s">
        <v>347</v>
      </c>
      <c r="B233" s="391" t="s">
        <v>112</v>
      </c>
      <c r="D233" s="409">
        <v>1.9375E-3</v>
      </c>
      <c r="E233" s="403">
        <v>0.54003583333333327</v>
      </c>
      <c r="F233" s="405">
        <v>6.733333333333334E-4</v>
      </c>
    </row>
    <row r="234" spans="1:6">
      <c r="A234" s="406" t="s">
        <v>348</v>
      </c>
      <c r="B234" s="391" t="s">
        <v>112</v>
      </c>
      <c r="D234" s="409">
        <v>8.152173913043478E-3</v>
      </c>
      <c r="E234" s="403">
        <v>0.11554782608695642</v>
      </c>
      <c r="F234" s="405">
        <v>1.1999999999999999E-3</v>
      </c>
    </row>
    <row r="235" spans="1:6">
      <c r="A235" s="406" t="s">
        <v>349</v>
      </c>
      <c r="B235" s="391" t="s">
        <v>112</v>
      </c>
      <c r="D235" s="409">
        <v>4.5624999999999997E-3</v>
      </c>
      <c r="E235" s="403">
        <v>0.10439750000000016</v>
      </c>
      <c r="F235" s="405">
        <v>1.2433333333333333E-3</v>
      </c>
    </row>
    <row r="236" spans="1:6">
      <c r="A236" s="406" t="s">
        <v>350</v>
      </c>
      <c r="B236" s="391" t="s">
        <v>112</v>
      </c>
      <c r="D236" s="409">
        <v>3.1666666666666666E-3</v>
      </c>
      <c r="E236" s="403">
        <v>0.57636666666666669</v>
      </c>
      <c r="F236" s="405">
        <v>9.8000000000000019E-4</v>
      </c>
    </row>
    <row r="237" spans="1:6">
      <c r="A237" s="406" t="s">
        <v>351</v>
      </c>
      <c r="B237" s="391" t="s">
        <v>112</v>
      </c>
      <c r="D237" s="409">
        <v>4.0833333333333338E-3</v>
      </c>
      <c r="E237" s="403">
        <v>0.16662666666666667</v>
      </c>
      <c r="F237" s="405">
        <v>2.5600000000000002E-3</v>
      </c>
    </row>
    <row r="238" spans="1:6">
      <c r="A238" s="406" t="s">
        <v>352</v>
      </c>
      <c r="B238" s="391" t="s">
        <v>112</v>
      </c>
      <c r="D238" s="409">
        <v>4.1041666666666666E-3</v>
      </c>
      <c r="E238" s="403">
        <v>0.1935224999999999</v>
      </c>
      <c r="F238" s="405">
        <v>1.7200000000000002E-3</v>
      </c>
    </row>
    <row r="239" spans="1:6">
      <c r="A239" s="406" t="s">
        <v>353</v>
      </c>
      <c r="B239" s="391" t="s">
        <v>112</v>
      </c>
      <c r="D239" s="409">
        <v>3.8124999999999999E-3</v>
      </c>
      <c r="E239" s="403">
        <v>0.12518416666666665</v>
      </c>
      <c r="F239" s="405">
        <v>2.3400000000000001E-3</v>
      </c>
    </row>
    <row r="240" spans="1:6">
      <c r="A240" s="406" t="s">
        <v>354</v>
      </c>
      <c r="B240" s="391" t="s">
        <v>112</v>
      </c>
      <c r="D240" s="409">
        <v>8.5507246376811605E-3</v>
      </c>
      <c r="E240" s="403">
        <v>0.12771594202898537</v>
      </c>
      <c r="F240" s="405">
        <v>2.2000000000000001E-3</v>
      </c>
    </row>
    <row r="241" spans="1:6">
      <c r="A241" s="406" t="s">
        <v>355</v>
      </c>
      <c r="B241" s="391" t="s">
        <v>112</v>
      </c>
      <c r="D241" s="409">
        <v>1.9891304347826089E-2</v>
      </c>
      <c r="E241" s="403">
        <v>0.12264202898550718</v>
      </c>
      <c r="F241" s="405">
        <v>2.1033333333333331E-2</v>
      </c>
    </row>
    <row r="242" spans="1:6">
      <c r="A242" s="406" t="s">
        <v>356</v>
      </c>
      <c r="B242" s="391" t="s">
        <v>112</v>
      </c>
      <c r="D242" s="409">
        <v>8.1250000000000003E-3</v>
      </c>
      <c r="E242" s="403">
        <v>9.5974999999999935E-2</v>
      </c>
      <c r="F242" s="405">
        <v>1.7666666666666666E-3</v>
      </c>
    </row>
    <row r="243" spans="1:6">
      <c r="A243" s="406" t="s">
        <v>357</v>
      </c>
      <c r="B243" s="391" t="s">
        <v>112</v>
      </c>
      <c r="D243" s="409">
        <v>7.6666666666666662E-3</v>
      </c>
      <c r="E243" s="403">
        <v>9.6359999999999918E-2</v>
      </c>
      <c r="F243" s="405">
        <v>1.9333333333333336E-3</v>
      </c>
    </row>
    <row r="244" spans="1:6">
      <c r="A244" s="406" t="s">
        <v>358</v>
      </c>
      <c r="B244" s="391" t="s">
        <v>112</v>
      </c>
      <c r="D244" s="409">
        <v>8.8405797101449284E-3</v>
      </c>
      <c r="E244" s="403">
        <v>8.1392753623188374E-2</v>
      </c>
    </row>
    <row r="245" spans="1:6">
      <c r="A245" s="406" t="s">
        <v>359</v>
      </c>
      <c r="B245" s="391" t="s">
        <v>112</v>
      </c>
      <c r="D245" s="409">
        <v>6.7753623188405807E-3</v>
      </c>
      <c r="E245" s="403">
        <v>7.5257971014492733E-2</v>
      </c>
    </row>
    <row r="246" spans="1:6">
      <c r="A246" s="406" t="s">
        <v>360</v>
      </c>
      <c r="B246" s="391" t="s">
        <v>112</v>
      </c>
      <c r="D246" s="409">
        <v>8.8333333333333337E-3</v>
      </c>
      <c r="E246" s="403">
        <v>0.14861999999999997</v>
      </c>
      <c r="F246" s="405">
        <v>1.34E-3</v>
      </c>
    </row>
    <row r="247" spans="1:6">
      <c r="A247" s="406" t="s">
        <v>361</v>
      </c>
      <c r="B247" s="391" t="s">
        <v>112</v>
      </c>
      <c r="D247" s="409">
        <v>6.5000000000000006E-3</v>
      </c>
      <c r="E247" s="403">
        <v>9.3370000000000133E-2</v>
      </c>
      <c r="F247" s="405">
        <v>1.2833333333333334E-3</v>
      </c>
    </row>
    <row r="248" spans="1:6">
      <c r="A248" s="406" t="s">
        <v>362</v>
      </c>
      <c r="B248" s="391" t="s">
        <v>112</v>
      </c>
      <c r="D248" s="409">
        <v>8.9492753623188395E-3</v>
      </c>
      <c r="E248" s="403">
        <v>6.8184057971014594E-2</v>
      </c>
      <c r="F248" s="405">
        <v>3.0999999999999999E-3</v>
      </c>
    </row>
    <row r="249" spans="1:6">
      <c r="A249" s="406" t="s">
        <v>363</v>
      </c>
      <c r="B249" s="391" t="s">
        <v>112</v>
      </c>
      <c r="D249" s="409">
        <v>3.0833333333333333E-3</v>
      </c>
      <c r="E249" s="403">
        <v>0.11528666666666659</v>
      </c>
    </row>
    <row r="250" spans="1:6">
      <c r="A250" s="406" t="s">
        <v>364</v>
      </c>
      <c r="B250" s="391" t="s">
        <v>112</v>
      </c>
      <c r="D250" s="409">
        <v>2.3354166666666665E-2</v>
      </c>
      <c r="E250" s="403">
        <v>0.12972916666666667</v>
      </c>
      <c r="F250" s="405">
        <v>0.17971000000000001</v>
      </c>
    </row>
    <row r="251" spans="1:6">
      <c r="A251" s="406" t="s">
        <v>365</v>
      </c>
      <c r="B251" s="391" t="s">
        <v>112</v>
      </c>
      <c r="D251" s="409">
        <v>2.3541666666666672E-3</v>
      </c>
      <c r="E251" s="403">
        <v>0.16074916666666664</v>
      </c>
      <c r="F251" s="405">
        <v>2.303333333333333E-3</v>
      </c>
    </row>
    <row r="252" spans="1:6">
      <c r="A252" s="406" t="s">
        <v>366</v>
      </c>
      <c r="B252" s="391" t="s">
        <v>112</v>
      </c>
      <c r="D252" s="409">
        <v>5.6521739130434793E-3</v>
      </c>
      <c r="E252" s="403">
        <v>0.14024782608695641</v>
      </c>
      <c r="F252" s="405">
        <v>1.1000000000000001E-3</v>
      </c>
    </row>
    <row r="253" spans="1:6">
      <c r="A253" s="406" t="s">
        <v>367</v>
      </c>
      <c r="B253" s="391" t="s">
        <v>112</v>
      </c>
      <c r="D253" s="409">
        <v>8.2500000000000004E-3</v>
      </c>
      <c r="E253" s="403">
        <v>9.3210000000000057E-2</v>
      </c>
    </row>
    <row r="254" spans="1:6">
      <c r="A254" s="406" t="s">
        <v>368</v>
      </c>
      <c r="B254" s="391" t="s">
        <v>112</v>
      </c>
      <c r="D254" s="409">
        <v>7.0652173913043478E-3</v>
      </c>
      <c r="E254" s="403">
        <v>0.16880144927536234</v>
      </c>
    </row>
    <row r="255" spans="1:6">
      <c r="A255" s="406" t="s">
        <v>369</v>
      </c>
      <c r="B255" s="391" t="s">
        <v>112</v>
      </c>
      <c r="D255" s="409">
        <v>1.4854166666666667E-2</v>
      </c>
      <c r="E255" s="403">
        <v>0.22447916666666667</v>
      </c>
      <c r="F255" s="405">
        <v>3.1900000000000001E-3</v>
      </c>
    </row>
    <row r="256" spans="1:6">
      <c r="A256" s="406" t="s">
        <v>370</v>
      </c>
      <c r="B256" s="391" t="s">
        <v>112</v>
      </c>
      <c r="D256" s="409">
        <v>9.2916666666666651E-3</v>
      </c>
      <c r="E256" s="403">
        <v>0.1024416666666666</v>
      </c>
      <c r="F256" s="405">
        <v>1.6900000000000001E-3</v>
      </c>
    </row>
    <row r="257" spans="1:6">
      <c r="A257" s="406" t="s">
        <v>371</v>
      </c>
      <c r="B257" s="391" t="s">
        <v>112</v>
      </c>
      <c r="D257" s="409">
        <v>2.8541666666666663E-3</v>
      </c>
      <c r="E257" s="403">
        <v>4.7585833333333306E-2</v>
      </c>
      <c r="F257" s="405">
        <v>1.2133333333333334E-3</v>
      </c>
    </row>
    <row r="258" spans="1:6">
      <c r="A258" s="406" t="s">
        <v>372</v>
      </c>
      <c r="B258" s="391" t="s">
        <v>112</v>
      </c>
      <c r="D258" s="409">
        <v>4.0416666666666665E-3</v>
      </c>
      <c r="E258" s="403">
        <v>0.15105833333333335</v>
      </c>
    </row>
    <row r="259" spans="1:6">
      <c r="A259" s="406" t="s">
        <v>373</v>
      </c>
      <c r="B259" s="391" t="s">
        <v>112</v>
      </c>
      <c r="D259" s="409">
        <v>3.2062500000000001E-2</v>
      </c>
      <c r="E259" s="403">
        <v>0.72531750000000006</v>
      </c>
      <c r="F259" s="405">
        <v>4.5500000000000002E-3</v>
      </c>
    </row>
    <row r="260" spans="1:6">
      <c r="A260" s="406" t="s">
        <v>374</v>
      </c>
      <c r="B260" s="391" t="s">
        <v>112</v>
      </c>
      <c r="D260" s="409">
        <v>8.4782608695652181E-3</v>
      </c>
      <c r="E260" s="403">
        <v>9.6099999999999908E-2</v>
      </c>
      <c r="F260" s="405">
        <v>7.3333333333333345E-4</v>
      </c>
    </row>
    <row r="261" spans="1:6">
      <c r="A261" s="406" t="s">
        <v>375</v>
      </c>
      <c r="B261" s="391" t="s">
        <v>112</v>
      </c>
      <c r="D261" s="409">
        <v>5.2173913043478256E-3</v>
      </c>
      <c r="E261" s="403">
        <v>8.8000000000000009E-2</v>
      </c>
    </row>
    <row r="262" spans="1:6">
      <c r="A262" s="406" t="s">
        <v>376</v>
      </c>
      <c r="B262" s="391" t="s">
        <v>112</v>
      </c>
      <c r="D262" s="409">
        <v>2.0937500000000001E-2</v>
      </c>
      <c r="E262" s="403">
        <v>0.26474583333333329</v>
      </c>
      <c r="F262" s="405">
        <v>0.19076666666666667</v>
      </c>
    </row>
    <row r="263" spans="1:6">
      <c r="A263" s="406" t="s">
        <v>377</v>
      </c>
      <c r="B263" s="391" t="s">
        <v>112</v>
      </c>
      <c r="D263" s="409">
        <v>8.4166666666666678E-3</v>
      </c>
      <c r="E263" s="403">
        <v>9.3953333333333333E-2</v>
      </c>
    </row>
    <row r="264" spans="1:6">
      <c r="A264" s="406" t="s">
        <v>378</v>
      </c>
      <c r="B264" s="391" t="s">
        <v>112</v>
      </c>
      <c r="D264" s="409">
        <v>5.1249999999999993E-3</v>
      </c>
      <c r="E264" s="403">
        <v>8.7868333333333298E-2</v>
      </c>
      <c r="F264" s="405">
        <v>7.0333333333333348E-4</v>
      </c>
    </row>
    <row r="265" spans="1:6">
      <c r="A265" s="406" t="s">
        <v>379</v>
      </c>
      <c r="B265" s="391" t="s">
        <v>112</v>
      </c>
      <c r="D265" s="409">
        <v>7.4637681159420285E-3</v>
      </c>
      <c r="E265" s="403">
        <v>0.13573333333333346</v>
      </c>
      <c r="F265" s="405">
        <v>2.0333333333333332E-3</v>
      </c>
    </row>
    <row r="266" spans="1:6">
      <c r="A266" s="406" t="s">
        <v>380</v>
      </c>
      <c r="B266" s="391" t="s">
        <v>112</v>
      </c>
      <c r="D266" s="409">
        <v>6.083333333333333E-3</v>
      </c>
      <c r="E266" s="403">
        <v>0.12695333333333331</v>
      </c>
      <c r="F266" s="405">
        <v>1.57E-3</v>
      </c>
    </row>
    <row r="267" spans="1:6">
      <c r="A267" s="406" t="s">
        <v>381</v>
      </c>
      <c r="B267" s="391" t="s">
        <v>112</v>
      </c>
      <c r="E267" s="403">
        <v>0.14708000000000002</v>
      </c>
    </row>
    <row r="269" spans="1:6">
      <c r="A269" s="365" t="s">
        <v>382</v>
      </c>
    </row>
    <row r="271" spans="1:6">
      <c r="A271" s="406" t="s">
        <v>383</v>
      </c>
      <c r="B271" s="391" t="s">
        <v>112</v>
      </c>
      <c r="F271" s="405">
        <v>1</v>
      </c>
    </row>
    <row r="272" spans="1:6">
      <c r="A272" s="406" t="s">
        <v>734</v>
      </c>
      <c r="B272" s="391" t="s">
        <v>112</v>
      </c>
    </row>
    <row r="273" spans="1:6">
      <c r="A273" s="406" t="s">
        <v>384</v>
      </c>
      <c r="B273" s="391" t="s">
        <v>112</v>
      </c>
      <c r="C273" s="401">
        <v>4.1470000743865972E-3</v>
      </c>
      <c r="E273" s="403">
        <v>6.3299992561332901E-4</v>
      </c>
      <c r="F273" s="405">
        <v>0.82361000000000006</v>
      </c>
    </row>
    <row r="274" spans="1:6">
      <c r="A274" s="406" t="s">
        <v>385</v>
      </c>
      <c r="B274" s="391" t="s">
        <v>112</v>
      </c>
      <c r="C274" s="401">
        <v>3.9556000709533691E-3</v>
      </c>
      <c r="E274" s="403">
        <v>0</v>
      </c>
      <c r="F274" s="405">
        <v>0.86039333333333334</v>
      </c>
    </row>
    <row r="275" spans="1:6">
      <c r="A275" s="406" t="s">
        <v>386</v>
      </c>
      <c r="B275" s="391" t="s">
        <v>112</v>
      </c>
      <c r="E275" s="403">
        <v>0</v>
      </c>
      <c r="F275" s="405">
        <v>0.67434333333333341</v>
      </c>
    </row>
    <row r="276" spans="1:6">
      <c r="A276" s="406" t="s">
        <v>387</v>
      </c>
      <c r="B276" s="391" t="s">
        <v>112</v>
      </c>
      <c r="E276" s="403">
        <v>0</v>
      </c>
      <c r="F276" s="405">
        <v>0.81733666666666649</v>
      </c>
    </row>
    <row r="277" spans="1:6">
      <c r="A277" s="406" t="s">
        <v>388</v>
      </c>
      <c r="B277" s="391" t="s">
        <v>112</v>
      </c>
      <c r="E277" s="403">
        <v>0</v>
      </c>
      <c r="F277" s="405">
        <v>0.67245666666666648</v>
      </c>
    </row>
    <row r="278" spans="1:6">
      <c r="A278" s="406" t="s">
        <v>389</v>
      </c>
      <c r="B278" s="391" t="s">
        <v>112</v>
      </c>
      <c r="E278" s="403">
        <v>0</v>
      </c>
      <c r="F278" s="405">
        <v>0.67096999999999996</v>
      </c>
    </row>
    <row r="279" spans="1:6">
      <c r="A279" s="407" t="s">
        <v>390</v>
      </c>
      <c r="B279" s="391" t="s">
        <v>112</v>
      </c>
      <c r="F279" s="405">
        <v>1</v>
      </c>
    </row>
    <row r="280" spans="1:6">
      <c r="A280" s="406" t="s">
        <v>391</v>
      </c>
      <c r="B280" s="391" t="s">
        <v>112</v>
      </c>
      <c r="F280" s="405">
        <v>1</v>
      </c>
    </row>
    <row r="281" spans="1:6">
      <c r="A281" s="406" t="s">
        <v>392</v>
      </c>
      <c r="B281" s="391" t="s">
        <v>112</v>
      </c>
      <c r="F281" s="405">
        <v>1</v>
      </c>
    </row>
    <row r="282" spans="1:6">
      <c r="A282" s="406" t="s">
        <v>393</v>
      </c>
      <c r="B282" s="391" t="s">
        <v>112</v>
      </c>
      <c r="F282" s="405">
        <v>1</v>
      </c>
    </row>
    <row r="283" spans="1:6">
      <c r="A283" s="406" t="s">
        <v>394</v>
      </c>
      <c r="B283" s="391" t="s">
        <v>112</v>
      </c>
      <c r="F283" s="405">
        <v>1</v>
      </c>
    </row>
    <row r="284" spans="1:6">
      <c r="A284" s="406" t="s">
        <v>395</v>
      </c>
      <c r="B284" s="391" t="s">
        <v>112</v>
      </c>
      <c r="F284" s="405">
        <v>1</v>
      </c>
    </row>
    <row r="286" spans="1:6">
      <c r="A286" s="365" t="s">
        <v>396</v>
      </c>
    </row>
    <row r="288" spans="1:6">
      <c r="A288" s="406" t="s">
        <v>397</v>
      </c>
      <c r="B288" s="391" t="s">
        <v>112</v>
      </c>
      <c r="C288" s="401">
        <v>0.23524999999999999</v>
      </c>
      <c r="E288" s="403">
        <v>0</v>
      </c>
      <c r="F288" s="405">
        <v>1.2376666666666668E-2</v>
      </c>
    </row>
    <row r="289" spans="1:6">
      <c r="A289" s="406" t="s">
        <v>398</v>
      </c>
      <c r="B289" s="391" t="s">
        <v>112</v>
      </c>
      <c r="C289" s="401">
        <v>0.19345833333333332</v>
      </c>
      <c r="E289" s="403">
        <v>0</v>
      </c>
      <c r="F289" s="405">
        <v>9.4200000000000013E-3</v>
      </c>
    </row>
    <row r="290" spans="1:6">
      <c r="A290" s="406" t="s">
        <v>399</v>
      </c>
      <c r="B290" s="391" t="s">
        <v>112</v>
      </c>
      <c r="C290" s="401">
        <v>0.13083333333333333</v>
      </c>
      <c r="E290" s="403">
        <v>0</v>
      </c>
      <c r="F290" s="405">
        <v>3.5999999999999999E-3</v>
      </c>
    </row>
    <row r="291" spans="1:6">
      <c r="A291" s="406" t="s">
        <v>400</v>
      </c>
      <c r="B291" s="391" t="s">
        <v>112</v>
      </c>
      <c r="C291" s="401">
        <v>0.27610416666666665</v>
      </c>
      <c r="E291" s="403">
        <v>0</v>
      </c>
      <c r="F291" s="405">
        <v>1.3023333333333333E-2</v>
      </c>
    </row>
    <row r="292" spans="1:6">
      <c r="A292" s="406" t="s">
        <v>401</v>
      </c>
      <c r="B292" s="391" t="s">
        <v>112</v>
      </c>
      <c r="C292" s="401">
        <v>0.26187500000000002</v>
      </c>
      <c r="E292" s="403">
        <v>0</v>
      </c>
      <c r="F292" s="405">
        <v>5.9966666666666661E-2</v>
      </c>
    </row>
    <row r="293" spans="1:6">
      <c r="A293" s="406" t="s">
        <v>402</v>
      </c>
      <c r="B293" s="391" t="s">
        <v>112</v>
      </c>
      <c r="C293" s="401">
        <v>0.25679999999999997</v>
      </c>
      <c r="E293" s="403">
        <v>0</v>
      </c>
      <c r="F293" s="405">
        <v>8.6999999999999994E-3</v>
      </c>
    </row>
    <row r="294" spans="1:6">
      <c r="A294" s="406" t="s">
        <v>403</v>
      </c>
      <c r="B294" s="391" t="s">
        <v>112</v>
      </c>
      <c r="C294" s="401">
        <v>0.29036666666666666</v>
      </c>
      <c r="E294" s="403">
        <v>0</v>
      </c>
      <c r="F294" s="405">
        <v>1.32E-2</v>
      </c>
    </row>
    <row r="295" spans="1:6">
      <c r="A295" s="406" t="s">
        <v>404</v>
      </c>
      <c r="B295" s="391" t="s">
        <v>112</v>
      </c>
      <c r="C295" s="401">
        <v>0.23979166666666665</v>
      </c>
      <c r="E295" s="403">
        <v>1.2241666666666786E-2</v>
      </c>
      <c r="F295" s="405">
        <v>3.606666666666667E-2</v>
      </c>
    </row>
    <row r="296" spans="1:6">
      <c r="A296" s="406" t="s">
        <v>405</v>
      </c>
      <c r="B296" s="391" t="s">
        <v>112</v>
      </c>
      <c r="C296" s="401">
        <v>0.24952083333333333</v>
      </c>
      <c r="E296" s="403">
        <v>3.1005833333333319E-2</v>
      </c>
      <c r="F296" s="405">
        <v>9.9543333333333331E-2</v>
      </c>
    </row>
    <row r="297" spans="1:6">
      <c r="A297" s="406" t="s">
        <v>406</v>
      </c>
      <c r="B297" s="391" t="s">
        <v>112</v>
      </c>
      <c r="C297" s="401">
        <v>0.25589583333333327</v>
      </c>
      <c r="E297" s="403">
        <v>0</v>
      </c>
      <c r="F297" s="405">
        <v>7.4799999999999988E-3</v>
      </c>
    </row>
    <row r="298" spans="1:6">
      <c r="A298" s="406" t="s">
        <v>407</v>
      </c>
      <c r="B298" s="391" t="s">
        <v>112</v>
      </c>
      <c r="C298" s="401">
        <v>0.17854166666666668</v>
      </c>
      <c r="E298" s="403">
        <v>0</v>
      </c>
      <c r="F298" s="405">
        <v>7.8666666666666659E-3</v>
      </c>
    </row>
    <row r="299" spans="1:6">
      <c r="A299" s="406" t="s">
        <v>408</v>
      </c>
      <c r="B299" s="391" t="s">
        <v>112</v>
      </c>
      <c r="C299" s="401">
        <v>0.18966666666666665</v>
      </c>
      <c r="E299" s="403">
        <v>0</v>
      </c>
      <c r="F299" s="405">
        <v>1.0006666666666665E-2</v>
      </c>
    </row>
    <row r="300" spans="1:6">
      <c r="A300" s="406" t="s">
        <v>409</v>
      </c>
      <c r="B300" s="391" t="s">
        <v>112</v>
      </c>
      <c r="C300" s="401">
        <v>9.9916666666666668E-2</v>
      </c>
      <c r="E300" s="403">
        <v>0</v>
      </c>
      <c r="F300" s="405">
        <v>5.0099999999999997E-3</v>
      </c>
    </row>
    <row r="301" spans="1:6">
      <c r="A301" s="406" t="s">
        <v>410</v>
      </c>
      <c r="B301" s="391" t="s">
        <v>112</v>
      </c>
      <c r="C301" s="401">
        <v>0.18387499999999998</v>
      </c>
      <c r="E301" s="403">
        <v>2.8798333333333325E-2</v>
      </c>
      <c r="F301" s="405">
        <v>0.15620333333333333</v>
      </c>
    </row>
    <row r="302" spans="1:6">
      <c r="A302" s="406" t="s">
        <v>411</v>
      </c>
      <c r="B302" s="391" t="s">
        <v>112</v>
      </c>
      <c r="C302" s="401">
        <v>0.18479166666666669</v>
      </c>
      <c r="E302" s="403">
        <v>0</v>
      </c>
      <c r="F302" s="405">
        <v>4.2300000000000003E-3</v>
      </c>
    </row>
    <row r="303" spans="1:6">
      <c r="A303" s="406" t="s">
        <v>412</v>
      </c>
      <c r="B303" s="391" t="s">
        <v>112</v>
      </c>
      <c r="C303" s="401">
        <v>0.17366666666666666</v>
      </c>
      <c r="E303" s="403">
        <v>-2.6666666666666175E-4</v>
      </c>
      <c r="F303" s="405">
        <v>5.9866666666666672E-2</v>
      </c>
    </row>
    <row r="304" spans="1:6">
      <c r="A304" s="406" t="s">
        <v>413</v>
      </c>
      <c r="B304" s="391" t="s">
        <v>112</v>
      </c>
      <c r="C304" s="401">
        <v>0.19897916666666668</v>
      </c>
      <c r="E304" s="403">
        <v>0</v>
      </c>
      <c r="F304" s="405">
        <v>0.19566333333333333</v>
      </c>
    </row>
    <row r="305" spans="1:6">
      <c r="A305" s="406" t="s">
        <v>414</v>
      </c>
      <c r="B305" s="391" t="s">
        <v>112</v>
      </c>
      <c r="C305" s="401">
        <v>0.20131250000000001</v>
      </c>
      <c r="E305" s="403">
        <v>0</v>
      </c>
      <c r="F305" s="405">
        <v>0.16933000000000004</v>
      </c>
    </row>
    <row r="306" spans="1:6">
      <c r="A306" s="406" t="s">
        <v>415</v>
      </c>
      <c r="B306" s="391" t="s">
        <v>112</v>
      </c>
      <c r="C306" s="401">
        <v>0.18916666666666668</v>
      </c>
      <c r="E306" s="403">
        <v>0</v>
      </c>
      <c r="F306" s="405">
        <v>2.2433333333333336E-2</v>
      </c>
    </row>
    <row r="307" spans="1:6">
      <c r="A307" s="406" t="s">
        <v>416</v>
      </c>
      <c r="B307" s="391" t="s">
        <v>112</v>
      </c>
      <c r="C307" s="401">
        <v>0.1857</v>
      </c>
      <c r="E307" s="403">
        <v>0</v>
      </c>
      <c r="F307" s="405">
        <v>1.5833333333333331E-2</v>
      </c>
    </row>
    <row r="308" spans="1:6">
      <c r="A308" s="406" t="s">
        <v>417</v>
      </c>
      <c r="B308" s="391" t="s">
        <v>112</v>
      </c>
      <c r="C308" s="401">
        <v>0.26766666666666666</v>
      </c>
      <c r="E308" s="403">
        <v>0</v>
      </c>
      <c r="F308" s="405">
        <v>3.5736666666666667E-2</v>
      </c>
    </row>
    <row r="309" spans="1:6">
      <c r="A309" s="406" t="s">
        <v>418</v>
      </c>
      <c r="B309" s="391" t="s">
        <v>112</v>
      </c>
      <c r="C309" s="401">
        <v>0.234375</v>
      </c>
      <c r="E309" s="403">
        <v>0</v>
      </c>
      <c r="F309" s="405">
        <v>2.5626666666666666E-2</v>
      </c>
    </row>
    <row r="310" spans="1:6">
      <c r="A310" s="406" t="s">
        <v>419</v>
      </c>
      <c r="B310" s="391" t="s">
        <v>112</v>
      </c>
      <c r="C310" s="401">
        <v>0.18810416666666666</v>
      </c>
      <c r="E310" s="403">
        <v>0</v>
      </c>
      <c r="F310" s="405">
        <v>5.6416666666666664E-2</v>
      </c>
    </row>
    <row r="311" spans="1:6">
      <c r="A311" s="406" t="s">
        <v>420</v>
      </c>
      <c r="B311" s="391" t="s">
        <v>112</v>
      </c>
      <c r="C311" s="401">
        <v>0.168125</v>
      </c>
      <c r="E311" s="403">
        <v>0</v>
      </c>
      <c r="F311" s="405">
        <v>6.5466666666666673E-2</v>
      </c>
    </row>
    <row r="312" spans="1:6">
      <c r="A312" s="406" t="s">
        <v>421</v>
      </c>
      <c r="B312" s="391" t="s">
        <v>112</v>
      </c>
      <c r="C312" s="401">
        <v>0.28425</v>
      </c>
      <c r="E312" s="403">
        <v>0</v>
      </c>
      <c r="F312" s="405">
        <v>0.22781999999999999</v>
      </c>
    </row>
    <row r="313" spans="1:6">
      <c r="A313" s="406" t="s">
        <v>422</v>
      </c>
      <c r="B313" s="391" t="s">
        <v>112</v>
      </c>
      <c r="C313" s="401">
        <v>0.15652083333333333</v>
      </c>
      <c r="E313" s="403">
        <v>0</v>
      </c>
      <c r="F313" s="405">
        <v>9.3973333333333339E-2</v>
      </c>
    </row>
    <row r="314" spans="1:6">
      <c r="A314" s="406" t="s">
        <v>423</v>
      </c>
      <c r="B314" s="391" t="s">
        <v>112</v>
      </c>
      <c r="C314" s="401">
        <v>0.23449999999999999</v>
      </c>
      <c r="E314" s="403">
        <v>0.1024033333333333</v>
      </c>
      <c r="F314" s="405">
        <v>0.22592999999999999</v>
      </c>
    </row>
    <row r="315" spans="1:6">
      <c r="A315" s="406" t="s">
        <v>424</v>
      </c>
      <c r="B315" s="391" t="s">
        <v>112</v>
      </c>
      <c r="C315" s="401">
        <v>0.30139583333333331</v>
      </c>
      <c r="E315" s="403">
        <v>0</v>
      </c>
      <c r="F315" s="405">
        <v>0.24460000000000001</v>
      </c>
    </row>
    <row r="316" spans="1:6">
      <c r="A316" s="406" t="s">
        <v>425</v>
      </c>
      <c r="B316" s="391" t="s">
        <v>112</v>
      </c>
      <c r="C316" s="401">
        <v>0.26604166666666668</v>
      </c>
      <c r="E316" s="403">
        <v>0</v>
      </c>
      <c r="F316" s="405">
        <v>9.2133333333333338E-3</v>
      </c>
    </row>
    <row r="317" spans="1:6">
      <c r="A317" s="406" t="s">
        <v>426</v>
      </c>
      <c r="B317" s="391" t="s">
        <v>112</v>
      </c>
      <c r="C317" s="401">
        <v>0.16606666666666667</v>
      </c>
      <c r="E317" s="403">
        <v>0</v>
      </c>
      <c r="F317" s="405">
        <v>2.0199999999999999E-2</v>
      </c>
    </row>
    <row r="318" spans="1:6">
      <c r="A318" s="406" t="s">
        <v>427</v>
      </c>
      <c r="B318" s="391" t="s">
        <v>112</v>
      </c>
      <c r="C318" s="401">
        <v>0.26929166666666665</v>
      </c>
      <c r="E318" s="403">
        <v>0</v>
      </c>
      <c r="F318" s="405">
        <v>8.4966666666666676E-2</v>
      </c>
    </row>
    <row r="319" spans="1:6">
      <c r="A319" s="406" t="s">
        <v>428</v>
      </c>
      <c r="B319" s="391" t="s">
        <v>112</v>
      </c>
      <c r="C319" s="401">
        <v>0.16263333333333332</v>
      </c>
      <c r="E319" s="403">
        <v>0</v>
      </c>
      <c r="F319" s="405">
        <v>4.593333333333334E-2</v>
      </c>
    </row>
    <row r="320" spans="1:6">
      <c r="A320" s="406" t="s">
        <v>429</v>
      </c>
      <c r="B320" s="391" t="s">
        <v>112</v>
      </c>
      <c r="C320" s="401">
        <v>0.27356249999999999</v>
      </c>
      <c r="E320" s="403">
        <v>0</v>
      </c>
      <c r="F320" s="405">
        <v>0.11777000000000001</v>
      </c>
    </row>
    <row r="321" spans="1:6">
      <c r="A321" s="406" t="s">
        <v>430</v>
      </c>
      <c r="B321" s="391" t="s">
        <v>112</v>
      </c>
      <c r="C321" s="401">
        <v>0.21435416666666665</v>
      </c>
      <c r="E321" s="403">
        <v>5.0332500000000051E-2</v>
      </c>
      <c r="F321" s="405">
        <v>0.19114999999999999</v>
      </c>
    </row>
    <row r="322" spans="1:6">
      <c r="A322" s="406" t="s">
        <v>431</v>
      </c>
      <c r="B322" s="391" t="s">
        <v>112</v>
      </c>
      <c r="C322" s="401">
        <v>0.16649999999999998</v>
      </c>
      <c r="E322" s="403">
        <v>0</v>
      </c>
      <c r="F322" s="405">
        <v>4.0033333333333337E-2</v>
      </c>
    </row>
    <row r="323" spans="1:6">
      <c r="A323" s="406" t="s">
        <v>432</v>
      </c>
      <c r="B323" s="391" t="s">
        <v>112</v>
      </c>
      <c r="C323" s="401">
        <v>0.28587499999999999</v>
      </c>
      <c r="E323" s="403">
        <v>0</v>
      </c>
      <c r="F323" s="405">
        <v>3.5699999999999996E-2</v>
      </c>
    </row>
    <row r="324" spans="1:6">
      <c r="A324" s="406" t="s">
        <v>433</v>
      </c>
      <c r="B324" s="391" t="s">
        <v>112</v>
      </c>
      <c r="C324" s="401">
        <v>0.11749999999999999</v>
      </c>
      <c r="E324" s="403">
        <v>5.0153333333333404E-2</v>
      </c>
      <c r="F324" s="405">
        <v>8.0239999999999992E-2</v>
      </c>
    </row>
    <row r="325" spans="1:6">
      <c r="A325" s="406" t="s">
        <v>434</v>
      </c>
      <c r="B325" s="391" t="s">
        <v>112</v>
      </c>
      <c r="C325" s="401">
        <v>0.15479166666666669</v>
      </c>
      <c r="E325" s="403">
        <v>0</v>
      </c>
      <c r="F325" s="405">
        <v>1.1433333333333334E-2</v>
      </c>
    </row>
    <row r="326" spans="1:6">
      <c r="A326" s="406" t="s">
        <v>435</v>
      </c>
      <c r="B326" s="391" t="s">
        <v>112</v>
      </c>
      <c r="C326" s="401">
        <v>0.36450000000000005</v>
      </c>
      <c r="E326" s="403">
        <v>0</v>
      </c>
      <c r="F326" s="405">
        <v>3.9820000000000008E-2</v>
      </c>
    </row>
    <row r="327" spans="1:6">
      <c r="A327" s="406" t="s">
        <v>436</v>
      </c>
      <c r="B327" s="391" t="s">
        <v>112</v>
      </c>
      <c r="C327" s="401">
        <v>0.18556666666666669</v>
      </c>
      <c r="E327" s="403">
        <v>0</v>
      </c>
      <c r="F327" s="405">
        <v>1.3133333333333335E-2</v>
      </c>
    </row>
    <row r="328" spans="1:6">
      <c r="A328" s="406" t="s">
        <v>437</v>
      </c>
      <c r="B328" s="391" t="s">
        <v>112</v>
      </c>
      <c r="C328" s="401">
        <v>0.30795833333333333</v>
      </c>
      <c r="E328" s="403">
        <v>0</v>
      </c>
      <c r="F328" s="405">
        <v>2.2940000000000002E-2</v>
      </c>
    </row>
    <row r="329" spans="1:6">
      <c r="A329" s="406" t="s">
        <v>438</v>
      </c>
      <c r="B329" s="391" t="s">
        <v>112</v>
      </c>
      <c r="C329" s="401">
        <v>0.20489999999999997</v>
      </c>
      <c r="E329" s="403">
        <v>0</v>
      </c>
      <c r="F329" s="405">
        <v>6.1333333333333327E-3</v>
      </c>
    </row>
    <row r="330" spans="1:6">
      <c r="A330" s="406" t="s">
        <v>439</v>
      </c>
      <c r="B330" s="391" t="s">
        <v>112</v>
      </c>
      <c r="C330" s="401">
        <v>0.2391875</v>
      </c>
      <c r="E330" s="403">
        <v>0</v>
      </c>
      <c r="F330" s="405">
        <v>0.14035333333333333</v>
      </c>
    </row>
    <row r="331" spans="1:6">
      <c r="A331" s="406" t="s">
        <v>440</v>
      </c>
      <c r="B331" s="391" t="s">
        <v>112</v>
      </c>
      <c r="C331" s="401">
        <v>0.19252083333333336</v>
      </c>
      <c r="E331" s="403">
        <v>0</v>
      </c>
      <c r="F331" s="405">
        <v>9.7089999999999982E-2</v>
      </c>
    </row>
    <row r="332" spans="1:6">
      <c r="A332" s="406" t="s">
        <v>441</v>
      </c>
      <c r="B332" s="391" t="s">
        <v>112</v>
      </c>
      <c r="C332" s="401">
        <v>0.26141666666666669</v>
      </c>
      <c r="E332" s="403">
        <v>0</v>
      </c>
      <c r="F332" s="405">
        <v>0.14532333333333333</v>
      </c>
    </row>
    <row r="333" spans="1:6">
      <c r="A333" s="406" t="s">
        <v>442</v>
      </c>
      <c r="B333" s="391" t="s">
        <v>112</v>
      </c>
      <c r="C333" s="401">
        <v>0.3217916666666667</v>
      </c>
      <c r="E333" s="403">
        <v>0</v>
      </c>
      <c r="F333" s="405">
        <v>2.9873333333333335E-2</v>
      </c>
    </row>
    <row r="334" spans="1:6">
      <c r="A334" s="406" t="s">
        <v>443</v>
      </c>
      <c r="B334" s="391" t="s">
        <v>112</v>
      </c>
      <c r="C334" s="401">
        <v>0.15939583333333335</v>
      </c>
      <c r="E334" s="403">
        <v>0</v>
      </c>
      <c r="F334" s="405">
        <v>0.24048666666666665</v>
      </c>
    </row>
    <row r="335" spans="1:6">
      <c r="A335" s="406" t="s">
        <v>444</v>
      </c>
      <c r="B335" s="391" t="s">
        <v>112</v>
      </c>
      <c r="C335" s="401">
        <v>0.33383333333333343</v>
      </c>
      <c r="E335" s="403">
        <v>0</v>
      </c>
      <c r="F335" s="405">
        <v>0.12693333333333334</v>
      </c>
    </row>
    <row r="336" spans="1:6">
      <c r="A336" s="406" t="s">
        <v>445</v>
      </c>
      <c r="B336" s="391" t="s">
        <v>112</v>
      </c>
      <c r="C336" s="401">
        <v>0.21076666666666669</v>
      </c>
      <c r="E336" s="403">
        <v>0</v>
      </c>
      <c r="F336" s="405">
        <v>2.6499999999999999E-2</v>
      </c>
    </row>
    <row r="337" spans="1:6">
      <c r="A337" s="406" t="s">
        <v>446</v>
      </c>
      <c r="B337" s="391" t="s">
        <v>112</v>
      </c>
      <c r="C337" s="401">
        <v>0.17958333333333334</v>
      </c>
      <c r="E337" s="403">
        <v>-4.5000000000007924E-4</v>
      </c>
      <c r="F337" s="405">
        <v>1.2199999999999999E-2</v>
      </c>
    </row>
    <row r="339" spans="1:6">
      <c r="A339" s="365" t="s">
        <v>447</v>
      </c>
    </row>
    <row r="341" spans="1:6">
      <c r="A341" s="406" t="s">
        <v>448</v>
      </c>
      <c r="B341" s="391" t="s">
        <v>112</v>
      </c>
      <c r="C341" s="401">
        <v>0.13449999999999998</v>
      </c>
      <c r="E341" s="403">
        <v>2.8620000000000041E-2</v>
      </c>
      <c r="F341" s="405">
        <v>6.6906666666666656E-2</v>
      </c>
    </row>
    <row r="342" spans="1:6">
      <c r="A342" s="406" t="s">
        <v>449</v>
      </c>
      <c r="B342" s="391" t="s">
        <v>112</v>
      </c>
      <c r="C342" s="401">
        <v>7.8200000000000006E-2</v>
      </c>
      <c r="E342" s="403">
        <v>0.15053333333333341</v>
      </c>
      <c r="F342" s="405">
        <v>0.16570000000000001</v>
      </c>
    </row>
    <row r="343" spans="1:6">
      <c r="A343" s="406" t="s">
        <v>450</v>
      </c>
      <c r="B343" s="391" t="s">
        <v>112</v>
      </c>
      <c r="C343" s="401">
        <v>6.2791666666666662E-2</v>
      </c>
      <c r="E343" s="403">
        <v>0.10645499999999991</v>
      </c>
      <c r="F343" s="405">
        <v>0.20416333333333334</v>
      </c>
    </row>
    <row r="344" spans="1:6">
      <c r="A344" s="406" t="s">
        <v>451</v>
      </c>
      <c r="B344" s="391" t="s">
        <v>112</v>
      </c>
      <c r="C344" s="401">
        <v>0.2668666666666667</v>
      </c>
      <c r="E344" s="403">
        <v>0</v>
      </c>
      <c r="F344" s="405">
        <v>0.10916666666666666</v>
      </c>
    </row>
    <row r="345" spans="1:6">
      <c r="A345" s="406" t="s">
        <v>452</v>
      </c>
      <c r="B345" s="391" t="s">
        <v>112</v>
      </c>
      <c r="C345" s="401">
        <v>0.19420000000000001</v>
      </c>
      <c r="E345" s="403">
        <v>0</v>
      </c>
      <c r="F345" s="405">
        <v>5.9466666666666661E-2</v>
      </c>
    </row>
    <row r="346" spans="1:6">
      <c r="A346" s="406" t="s">
        <v>453</v>
      </c>
      <c r="B346" s="391" t="s">
        <v>112</v>
      </c>
      <c r="C346" s="401">
        <v>0.2727</v>
      </c>
      <c r="E346" s="403">
        <v>0</v>
      </c>
      <c r="F346" s="405">
        <v>0.10883333333333332</v>
      </c>
    </row>
    <row r="347" spans="1:6">
      <c r="A347" s="406" t="s">
        <v>454</v>
      </c>
      <c r="B347" s="391" t="s">
        <v>112</v>
      </c>
      <c r="C347" s="401">
        <v>0.20816666666666667</v>
      </c>
      <c r="E347" s="403">
        <v>0</v>
      </c>
      <c r="F347" s="405">
        <v>6.1133333333333331E-2</v>
      </c>
    </row>
    <row r="348" spans="1:6">
      <c r="A348" s="406" t="s">
        <v>455</v>
      </c>
      <c r="B348" s="391" t="s">
        <v>112</v>
      </c>
      <c r="C348" s="401">
        <v>0.123125</v>
      </c>
      <c r="E348" s="403">
        <v>9.7941666666666552E-2</v>
      </c>
      <c r="F348" s="405">
        <v>0.11203333333333333</v>
      </c>
    </row>
    <row r="349" spans="1:6">
      <c r="A349" s="406" t="s">
        <v>456</v>
      </c>
      <c r="B349" s="391" t="s">
        <v>112</v>
      </c>
      <c r="C349" s="401">
        <v>0.18156249999999999</v>
      </c>
      <c r="E349" s="403">
        <v>0.14286749999999995</v>
      </c>
      <c r="F349" s="405">
        <v>0.15782333333333334</v>
      </c>
    </row>
    <row r="350" spans="1:6">
      <c r="A350" s="406" t="s">
        <v>457</v>
      </c>
      <c r="B350" s="391" t="s">
        <v>112</v>
      </c>
      <c r="C350" s="401">
        <v>0.21640000000000001</v>
      </c>
      <c r="E350" s="403">
        <v>0</v>
      </c>
      <c r="F350" s="405">
        <v>4.5033333333333342E-2</v>
      </c>
    </row>
    <row r="351" spans="1:6">
      <c r="A351" s="406" t="s">
        <v>458</v>
      </c>
      <c r="B351" s="391" t="s">
        <v>112</v>
      </c>
      <c r="C351" s="401">
        <v>0.20530000000000001</v>
      </c>
      <c r="E351" s="403">
        <v>0</v>
      </c>
      <c r="F351" s="405">
        <v>5.503333333333333E-2</v>
      </c>
    </row>
    <row r="352" spans="1:6">
      <c r="A352" s="406" t="s">
        <v>459</v>
      </c>
      <c r="B352" s="391" t="s">
        <v>112</v>
      </c>
      <c r="C352" s="401">
        <v>0.1919666666666667</v>
      </c>
      <c r="E352" s="403">
        <v>0</v>
      </c>
      <c r="F352" s="405">
        <v>0.14960000000000001</v>
      </c>
    </row>
    <row r="353" spans="1:6">
      <c r="A353" s="406" t="s">
        <v>460</v>
      </c>
      <c r="B353" s="391" t="s">
        <v>112</v>
      </c>
      <c r="C353" s="401">
        <v>0.30686666666666668</v>
      </c>
      <c r="E353" s="403">
        <v>0</v>
      </c>
      <c r="F353" s="405">
        <v>0.20030000000000001</v>
      </c>
    </row>
    <row r="354" spans="1:6">
      <c r="A354" s="406" t="s">
        <v>461</v>
      </c>
      <c r="B354" s="391" t="s">
        <v>112</v>
      </c>
      <c r="C354" s="401">
        <v>0.21539999999999998</v>
      </c>
      <c r="E354" s="403">
        <v>0</v>
      </c>
      <c r="F354" s="405">
        <v>4.3333333333333328E-2</v>
      </c>
    </row>
    <row r="355" spans="1:6">
      <c r="A355" s="406" t="s">
        <v>462</v>
      </c>
      <c r="B355" s="391" t="s">
        <v>112</v>
      </c>
      <c r="C355" s="401">
        <v>0.35063333333333335</v>
      </c>
      <c r="E355" s="403">
        <v>-6.6666666666748148E-5</v>
      </c>
      <c r="F355" s="405">
        <v>9.9499999999999991E-2</v>
      </c>
    </row>
    <row r="356" spans="1:6">
      <c r="A356" s="406" t="s">
        <v>463</v>
      </c>
      <c r="B356" s="391" t="s">
        <v>112</v>
      </c>
      <c r="C356" s="401">
        <v>0.36364583333333333</v>
      </c>
      <c r="E356" s="403">
        <v>0</v>
      </c>
      <c r="F356" s="405">
        <v>0.11918333333333335</v>
      </c>
    </row>
    <row r="357" spans="1:6">
      <c r="A357" s="406" t="s">
        <v>464</v>
      </c>
      <c r="B357" s="391" t="s">
        <v>112</v>
      </c>
      <c r="C357" s="401">
        <v>0.2271458333333333</v>
      </c>
      <c r="E357" s="403">
        <v>0</v>
      </c>
      <c r="F357" s="405">
        <v>0.16836999999999999</v>
      </c>
    </row>
    <row r="358" spans="1:6">
      <c r="A358" s="406" t="s">
        <v>465</v>
      </c>
      <c r="B358" s="391" t="s">
        <v>112</v>
      </c>
      <c r="C358" s="401">
        <v>0.206125</v>
      </c>
      <c r="E358" s="403">
        <v>0.12174499999999994</v>
      </c>
      <c r="F358" s="405">
        <v>0.23998</v>
      </c>
    </row>
    <row r="359" spans="1:6">
      <c r="A359" s="406" t="s">
        <v>466</v>
      </c>
      <c r="B359" s="391" t="s">
        <v>112</v>
      </c>
      <c r="C359" s="401">
        <v>0.19800000000000001</v>
      </c>
      <c r="E359" s="403">
        <v>0</v>
      </c>
      <c r="F359" s="405">
        <v>0.13070000000000001</v>
      </c>
    </row>
    <row r="360" spans="1:6">
      <c r="A360" s="406" t="s">
        <v>467</v>
      </c>
      <c r="B360" s="391" t="s">
        <v>112</v>
      </c>
      <c r="C360" s="401">
        <v>0.29880000000000001</v>
      </c>
      <c r="E360" s="403">
        <v>0</v>
      </c>
      <c r="F360" s="405">
        <v>0.16333333333333333</v>
      </c>
    </row>
    <row r="361" spans="1:6">
      <c r="A361" s="406" t="s">
        <v>468</v>
      </c>
      <c r="B361" s="391" t="s">
        <v>112</v>
      </c>
      <c r="C361" s="401">
        <v>0.21149999999999999</v>
      </c>
      <c r="E361" s="403">
        <v>0</v>
      </c>
      <c r="F361" s="405">
        <v>0.12809999999999999</v>
      </c>
    </row>
    <row r="362" spans="1:6">
      <c r="A362" s="406" t="s">
        <v>469</v>
      </c>
      <c r="B362" s="391" t="s">
        <v>112</v>
      </c>
      <c r="C362" s="401">
        <v>0.32396666666666668</v>
      </c>
      <c r="E362" s="403">
        <v>0</v>
      </c>
      <c r="F362" s="405">
        <v>0.15490000000000001</v>
      </c>
    </row>
    <row r="363" spans="1:6">
      <c r="A363" s="406" t="s">
        <v>470</v>
      </c>
      <c r="B363" s="391" t="s">
        <v>112</v>
      </c>
      <c r="C363" s="401">
        <v>0.23996666666666666</v>
      </c>
      <c r="E363" s="403">
        <v>0</v>
      </c>
      <c r="F363" s="405">
        <v>6.0033333333333341E-2</v>
      </c>
    </row>
    <row r="364" spans="1:6">
      <c r="A364" s="406" t="s">
        <v>471</v>
      </c>
      <c r="B364" s="391" t="s">
        <v>112</v>
      </c>
      <c r="C364" s="401">
        <v>0.35883333333333334</v>
      </c>
      <c r="E364" s="403">
        <v>0</v>
      </c>
      <c r="F364" s="405">
        <v>4.4866666666666673E-2</v>
      </c>
    </row>
    <row r="365" spans="1:6">
      <c r="A365" s="406" t="s">
        <v>472</v>
      </c>
      <c r="B365" s="391" t="s">
        <v>112</v>
      </c>
      <c r="C365" s="401">
        <v>0.28806666666666669</v>
      </c>
      <c r="E365" s="403">
        <v>0</v>
      </c>
      <c r="F365" s="405">
        <v>0.2772</v>
      </c>
    </row>
    <row r="366" spans="1:6">
      <c r="A366" s="406" t="s">
        <v>473</v>
      </c>
      <c r="B366" s="391" t="s">
        <v>112</v>
      </c>
      <c r="C366" s="401">
        <v>0.16706666666666667</v>
      </c>
      <c r="E366" s="403">
        <v>0</v>
      </c>
      <c r="F366" s="405">
        <v>0.3175</v>
      </c>
    </row>
    <row r="367" spans="1:6">
      <c r="A367" s="406" t="s">
        <v>474</v>
      </c>
      <c r="B367" s="391" t="s">
        <v>112</v>
      </c>
      <c r="C367" s="401">
        <v>0.31879999999999997</v>
      </c>
      <c r="E367" s="403">
        <v>0</v>
      </c>
      <c r="F367" s="405">
        <v>8.9233333333333331E-2</v>
      </c>
    </row>
    <row r="368" spans="1:6">
      <c r="A368" s="406" t="s">
        <v>475</v>
      </c>
      <c r="B368" s="391" t="s">
        <v>112</v>
      </c>
      <c r="C368" s="401">
        <v>0.21513333333333334</v>
      </c>
      <c r="E368" s="403">
        <v>0</v>
      </c>
      <c r="F368" s="405">
        <v>6.2199999999999998E-2</v>
      </c>
    </row>
    <row r="369" spans="1:6">
      <c r="A369" s="406" t="s">
        <v>476</v>
      </c>
      <c r="B369" s="391" t="s">
        <v>112</v>
      </c>
      <c r="C369" s="401">
        <v>0.32383333333333331</v>
      </c>
      <c r="E369" s="403">
        <v>0</v>
      </c>
      <c r="F369" s="405">
        <v>8.9133333333333328E-2</v>
      </c>
    </row>
    <row r="370" spans="1:6">
      <c r="A370" s="406" t="s">
        <v>477</v>
      </c>
      <c r="B370" s="391" t="s">
        <v>112</v>
      </c>
      <c r="C370" s="401">
        <v>0.21230000000000002</v>
      </c>
      <c r="E370" s="403">
        <v>0</v>
      </c>
      <c r="F370" s="405">
        <v>8.6933333333333335E-2</v>
      </c>
    </row>
    <row r="371" spans="1:6">
      <c r="A371" s="406" t="s">
        <v>478</v>
      </c>
      <c r="B371" s="391" t="s">
        <v>112</v>
      </c>
      <c r="C371" s="401">
        <v>0.28631250000000003</v>
      </c>
      <c r="E371" s="403">
        <v>0</v>
      </c>
      <c r="F371" s="405">
        <v>0.23042666666666667</v>
      </c>
    </row>
    <row r="372" spans="1:6">
      <c r="A372" s="406" t="s">
        <v>479</v>
      </c>
      <c r="B372" s="391" t="s">
        <v>112</v>
      </c>
      <c r="C372" s="401">
        <v>0.19536666666666666</v>
      </c>
      <c r="E372" s="403">
        <v>0</v>
      </c>
      <c r="F372" s="405">
        <v>0.15296666666666667</v>
      </c>
    </row>
    <row r="373" spans="1:6">
      <c r="A373" s="406" t="s">
        <v>480</v>
      </c>
      <c r="B373" s="391" t="s">
        <v>112</v>
      </c>
      <c r="C373" s="401">
        <v>0.20713333333333334</v>
      </c>
      <c r="E373" s="403">
        <v>1.106666666666668E-2</v>
      </c>
      <c r="F373" s="405">
        <v>5.3566666666666665E-2</v>
      </c>
    </row>
    <row r="374" spans="1:6">
      <c r="A374" s="406" t="s">
        <v>481</v>
      </c>
      <c r="B374" s="391" t="s">
        <v>112</v>
      </c>
      <c r="C374" s="401">
        <v>0.29859999999999998</v>
      </c>
      <c r="E374" s="403">
        <v>4.2000000000000003E-2</v>
      </c>
      <c r="F374" s="405">
        <v>9.01E-2</v>
      </c>
    </row>
    <row r="375" spans="1:6">
      <c r="A375" s="406" t="s">
        <v>482</v>
      </c>
      <c r="B375" s="391" t="s">
        <v>112</v>
      </c>
      <c r="C375" s="401">
        <v>0.21600000000000003</v>
      </c>
      <c r="E375" s="403">
        <v>0</v>
      </c>
      <c r="F375" s="405">
        <v>5.6133333333333334E-2</v>
      </c>
    </row>
    <row r="376" spans="1:6">
      <c r="A376" s="406" t="s">
        <v>483</v>
      </c>
      <c r="B376" s="391" t="s">
        <v>112</v>
      </c>
      <c r="C376" s="401">
        <v>0.32799999999999996</v>
      </c>
      <c r="E376" s="403">
        <v>0</v>
      </c>
      <c r="F376" s="405">
        <v>8.8300000000000003E-2</v>
      </c>
    </row>
    <row r="377" spans="1:6">
      <c r="A377" s="406" t="s">
        <v>484</v>
      </c>
      <c r="B377" s="391" t="s">
        <v>112</v>
      </c>
      <c r="C377" s="401">
        <v>0.29376666666666668</v>
      </c>
      <c r="E377" s="403">
        <v>0</v>
      </c>
      <c r="F377" s="405">
        <v>7.7699999999999991E-2</v>
      </c>
    </row>
    <row r="378" spans="1:6">
      <c r="A378" s="406" t="s">
        <v>485</v>
      </c>
      <c r="B378" s="391" t="s">
        <v>112</v>
      </c>
      <c r="C378" s="401">
        <v>0.19996666666666665</v>
      </c>
      <c r="E378" s="403">
        <v>0</v>
      </c>
      <c r="F378" s="405">
        <v>6.2166666666666662E-2</v>
      </c>
    </row>
    <row r="379" spans="1:6">
      <c r="A379" s="406" t="s">
        <v>486</v>
      </c>
      <c r="B379" s="391" t="s">
        <v>112</v>
      </c>
      <c r="C379" s="401">
        <v>0.24239999999999998</v>
      </c>
      <c r="E379" s="403">
        <v>0</v>
      </c>
      <c r="F379" s="405">
        <v>0.26046666666666668</v>
      </c>
    </row>
    <row r="380" spans="1:6">
      <c r="A380" s="406" t="s">
        <v>487</v>
      </c>
      <c r="B380" s="391" t="s">
        <v>112</v>
      </c>
      <c r="C380" s="401">
        <v>0.17583333333333331</v>
      </c>
      <c r="E380" s="403">
        <v>0</v>
      </c>
      <c r="F380" s="405">
        <v>0.16146666666666665</v>
      </c>
    </row>
    <row r="381" spans="1:6">
      <c r="A381" s="406" t="s">
        <v>488</v>
      </c>
      <c r="B381" s="391" t="s">
        <v>112</v>
      </c>
      <c r="C381" s="401">
        <v>0.32863333333333339</v>
      </c>
      <c r="E381" s="403">
        <v>0</v>
      </c>
      <c r="F381" s="405">
        <v>9.1066666666666671E-2</v>
      </c>
    </row>
    <row r="382" spans="1:6">
      <c r="A382" s="406" t="s">
        <v>489</v>
      </c>
      <c r="B382" s="391" t="s">
        <v>112</v>
      </c>
      <c r="C382" s="401">
        <v>0.20543333333333333</v>
      </c>
      <c r="E382" s="403">
        <v>0</v>
      </c>
      <c r="F382" s="405">
        <v>5.2266666666666663E-2</v>
      </c>
    </row>
    <row r="383" spans="1:6">
      <c r="A383" s="406" t="s">
        <v>490</v>
      </c>
      <c r="B383" s="391" t="s">
        <v>112</v>
      </c>
      <c r="C383" s="401">
        <v>0.21366666666666664</v>
      </c>
      <c r="E383" s="403">
        <v>0</v>
      </c>
      <c r="F383" s="405">
        <v>0.24796666666666667</v>
      </c>
    </row>
    <row r="384" spans="1:6">
      <c r="A384" s="406" t="s">
        <v>491</v>
      </c>
      <c r="B384" s="391" t="s">
        <v>112</v>
      </c>
      <c r="C384" s="401">
        <v>0.1709</v>
      </c>
      <c r="E384" s="403">
        <v>0</v>
      </c>
      <c r="F384" s="405">
        <v>0.15773333333333334</v>
      </c>
    </row>
    <row r="385" spans="1:6">
      <c r="A385" s="406" t="s">
        <v>492</v>
      </c>
      <c r="B385" s="391" t="s">
        <v>112</v>
      </c>
      <c r="C385" s="401">
        <v>0.20933333333333334</v>
      </c>
      <c r="E385" s="403">
        <v>0</v>
      </c>
      <c r="F385" s="405">
        <v>7.0266666666666658E-2</v>
      </c>
    </row>
    <row r="386" spans="1:6">
      <c r="A386" s="406" t="s">
        <v>493</v>
      </c>
      <c r="B386" s="391" t="s">
        <v>112</v>
      </c>
      <c r="C386" s="401">
        <v>0.30735416666666665</v>
      </c>
      <c r="E386" s="403">
        <v>0</v>
      </c>
      <c r="F386" s="405">
        <v>2.4223333333333329E-2</v>
      </c>
    </row>
    <row r="387" spans="1:6">
      <c r="A387" s="406" t="s">
        <v>494</v>
      </c>
      <c r="B387" s="391" t="s">
        <v>112</v>
      </c>
      <c r="C387" s="401">
        <v>0.21609999999999999</v>
      </c>
      <c r="E387" s="403">
        <v>0</v>
      </c>
      <c r="F387" s="405">
        <v>7.8266666666666665E-2</v>
      </c>
    </row>
    <row r="388" spans="1:6">
      <c r="A388" s="406" t="s">
        <v>495</v>
      </c>
      <c r="B388" s="391" t="s">
        <v>112</v>
      </c>
      <c r="C388" s="401">
        <v>0.31929999999999997</v>
      </c>
      <c r="E388" s="403">
        <v>0</v>
      </c>
      <c r="F388" s="405">
        <v>0.11643333333333336</v>
      </c>
    </row>
    <row r="389" spans="1:6">
      <c r="A389" s="406" t="s">
        <v>496</v>
      </c>
      <c r="B389" s="391" t="s">
        <v>112</v>
      </c>
      <c r="C389" s="401">
        <v>0.31233333333333335</v>
      </c>
      <c r="E389" s="403">
        <v>0</v>
      </c>
      <c r="F389" s="405">
        <v>6.7000000000000004E-2</v>
      </c>
    </row>
    <row r="390" spans="1:6">
      <c r="A390" s="406" t="s">
        <v>497</v>
      </c>
      <c r="B390" s="391" t="s">
        <v>112</v>
      </c>
      <c r="C390" s="401">
        <v>0.21559999999999999</v>
      </c>
      <c r="E390" s="403">
        <v>0</v>
      </c>
      <c r="F390" s="405">
        <v>5.4900000000000004E-2</v>
      </c>
    </row>
    <row r="391" spans="1:6">
      <c r="A391" s="406" t="s">
        <v>498</v>
      </c>
      <c r="B391" s="391" t="s">
        <v>112</v>
      </c>
      <c r="C391" s="401">
        <v>0.21410000000000001</v>
      </c>
      <c r="E391" s="403">
        <v>0</v>
      </c>
      <c r="F391" s="405">
        <v>7.46E-2</v>
      </c>
    </row>
    <row r="392" spans="1:6">
      <c r="A392" s="406" t="s">
        <v>499</v>
      </c>
      <c r="B392" s="391" t="s">
        <v>112</v>
      </c>
      <c r="C392" s="401">
        <v>0.29719999999999996</v>
      </c>
      <c r="E392" s="403">
        <v>0</v>
      </c>
      <c r="F392" s="405">
        <v>7.400000000000001E-2</v>
      </c>
    </row>
    <row r="393" spans="1:6">
      <c r="A393" s="406" t="s">
        <v>500</v>
      </c>
      <c r="B393" s="391" t="s">
        <v>112</v>
      </c>
      <c r="C393" s="401">
        <v>0.21030000000000001</v>
      </c>
      <c r="E393" s="403">
        <v>0</v>
      </c>
      <c r="F393" s="405">
        <v>5.67E-2</v>
      </c>
    </row>
    <row r="394" spans="1:6">
      <c r="A394" s="406" t="s">
        <v>501</v>
      </c>
      <c r="B394" s="391" t="s">
        <v>112</v>
      </c>
      <c r="C394" s="401">
        <v>0.21723333333333328</v>
      </c>
      <c r="E394" s="403">
        <v>0</v>
      </c>
      <c r="F394" s="405">
        <v>4.5133333333333331E-2</v>
      </c>
    </row>
    <row r="395" spans="1:6">
      <c r="A395" s="406" t="s">
        <v>502</v>
      </c>
      <c r="B395" s="391" t="s">
        <v>112</v>
      </c>
      <c r="C395" s="401">
        <v>0.35899999999999999</v>
      </c>
      <c r="E395" s="403">
        <v>0</v>
      </c>
      <c r="F395" s="405">
        <v>7.3133333333333328E-2</v>
      </c>
    </row>
    <row r="396" spans="1:6">
      <c r="A396" s="406" t="s">
        <v>503</v>
      </c>
      <c r="B396" s="391" t="s">
        <v>112</v>
      </c>
      <c r="C396" s="401">
        <v>0.2224666666666667</v>
      </c>
      <c r="E396" s="403">
        <v>0</v>
      </c>
      <c r="F396" s="405">
        <v>0.2699333333333333</v>
      </c>
    </row>
    <row r="397" spans="1:6">
      <c r="A397" s="406" t="s">
        <v>504</v>
      </c>
      <c r="B397" s="391" t="s">
        <v>112</v>
      </c>
      <c r="C397" s="401">
        <v>0.17556666666666668</v>
      </c>
      <c r="E397" s="403">
        <v>0</v>
      </c>
      <c r="F397" s="405">
        <v>0.20433333333333334</v>
      </c>
    </row>
    <row r="398" spans="1:6">
      <c r="A398" s="406" t="s">
        <v>505</v>
      </c>
      <c r="B398" s="391" t="s">
        <v>112</v>
      </c>
      <c r="C398" s="401">
        <v>0.18823333333333334</v>
      </c>
      <c r="E398" s="403">
        <v>0</v>
      </c>
      <c r="F398" s="405">
        <v>0.1469</v>
      </c>
    </row>
    <row r="399" spans="1:6">
      <c r="A399" s="406" t="s">
        <v>506</v>
      </c>
      <c r="B399" s="391" t="s">
        <v>112</v>
      </c>
      <c r="C399" s="401">
        <v>0.26420833333333332</v>
      </c>
      <c r="E399" s="403">
        <v>0</v>
      </c>
      <c r="F399" s="405">
        <v>0.19506666666666664</v>
      </c>
    </row>
    <row r="400" spans="1:6">
      <c r="A400" s="406" t="s">
        <v>507</v>
      </c>
      <c r="B400" s="391" t="s">
        <v>112</v>
      </c>
      <c r="C400" s="401">
        <v>0.21249999999999999</v>
      </c>
      <c r="E400" s="403">
        <v>0</v>
      </c>
      <c r="F400" s="405">
        <v>4.7433333333333334E-2</v>
      </c>
    </row>
    <row r="401" spans="1:6">
      <c r="A401" s="406" t="s">
        <v>508</v>
      </c>
      <c r="B401" s="391" t="s">
        <v>112</v>
      </c>
      <c r="C401" s="401">
        <v>0.31906666666666667</v>
      </c>
      <c r="E401" s="403">
        <v>0</v>
      </c>
      <c r="F401" s="405">
        <v>0.11333333333333334</v>
      </c>
    </row>
    <row r="402" spans="1:6">
      <c r="A402" s="406" t="s">
        <v>509</v>
      </c>
      <c r="B402" s="391" t="s">
        <v>112</v>
      </c>
      <c r="C402" s="401">
        <v>0.26931250000000001</v>
      </c>
      <c r="E402" s="403">
        <v>0</v>
      </c>
      <c r="F402" s="405">
        <v>0.21929333333333331</v>
      </c>
    </row>
    <row r="403" spans="1:6">
      <c r="A403" s="406" t="s">
        <v>510</v>
      </c>
      <c r="B403" s="391" t="s">
        <v>112</v>
      </c>
      <c r="C403" s="401">
        <v>0.1965833333333333</v>
      </c>
      <c r="E403" s="403">
        <v>0</v>
      </c>
      <c r="F403" s="405">
        <v>0.25366666666666671</v>
      </c>
    </row>
    <row r="404" spans="1:6">
      <c r="A404" s="406" t="s">
        <v>511</v>
      </c>
      <c r="B404" s="391" t="s">
        <v>112</v>
      </c>
      <c r="C404" s="401">
        <v>9.6104166666666657E-2</v>
      </c>
      <c r="E404" s="403">
        <v>0.34520583333333332</v>
      </c>
      <c r="F404" s="405">
        <v>0.11835999999999998</v>
      </c>
    </row>
    <row r="405" spans="1:6">
      <c r="A405" s="406" t="s">
        <v>512</v>
      </c>
      <c r="B405" s="391" t="s">
        <v>112</v>
      </c>
      <c r="C405" s="401">
        <v>0.12043749999999999</v>
      </c>
      <c r="E405" s="403">
        <v>0.13949583333333332</v>
      </c>
      <c r="F405" s="405">
        <v>0.15561</v>
      </c>
    </row>
    <row r="406" spans="1:6">
      <c r="A406" s="406" t="s">
        <v>513</v>
      </c>
      <c r="B406" s="391" t="s">
        <v>112</v>
      </c>
      <c r="C406" s="401">
        <v>0.168625</v>
      </c>
      <c r="E406" s="403">
        <v>0.18146166666666674</v>
      </c>
      <c r="F406" s="405">
        <v>0.22673333333333331</v>
      </c>
    </row>
    <row r="407" spans="1:6">
      <c r="A407" s="406" t="s">
        <v>514</v>
      </c>
      <c r="B407" s="391" t="s">
        <v>112</v>
      </c>
      <c r="C407" s="401">
        <v>6.9437499999999999E-2</v>
      </c>
      <c r="E407" s="403">
        <v>0.47492916666666657</v>
      </c>
      <c r="F407" s="405">
        <v>0.15604999999999999</v>
      </c>
    </row>
    <row r="408" spans="1:6">
      <c r="A408" s="406" t="s">
        <v>515</v>
      </c>
      <c r="B408" s="391" t="s">
        <v>112</v>
      </c>
      <c r="C408" s="401">
        <v>7.3437500000000003E-2</v>
      </c>
      <c r="E408" s="403">
        <v>0.35528916666666682</v>
      </c>
      <c r="F408" s="405">
        <v>0.22887666666666664</v>
      </c>
    </row>
    <row r="409" spans="1:6">
      <c r="A409" s="406" t="s">
        <v>516</v>
      </c>
      <c r="B409" s="391" t="s">
        <v>112</v>
      </c>
      <c r="C409" s="401">
        <v>0.18100000000000002</v>
      </c>
      <c r="E409" s="403">
        <v>0</v>
      </c>
      <c r="F409" s="405">
        <v>0.15066666666666667</v>
      </c>
    </row>
    <row r="410" spans="1:6">
      <c r="A410" s="406" t="s">
        <v>517</v>
      </c>
      <c r="B410" s="391" t="s">
        <v>112</v>
      </c>
      <c r="C410" s="401">
        <v>0.23883333333333334</v>
      </c>
      <c r="E410" s="403">
        <v>0</v>
      </c>
      <c r="F410" s="405">
        <v>0.15615666666666667</v>
      </c>
    </row>
    <row r="411" spans="1:6">
      <c r="A411" s="406" t="s">
        <v>518</v>
      </c>
      <c r="B411" s="391" t="s">
        <v>112</v>
      </c>
      <c r="C411" s="401">
        <v>0.29575000000000001</v>
      </c>
      <c r="E411" s="403">
        <v>0</v>
      </c>
      <c r="F411" s="405">
        <v>7.7023333333333333E-2</v>
      </c>
    </row>
    <row r="412" spans="1:6">
      <c r="A412" s="406" t="s">
        <v>519</v>
      </c>
      <c r="B412" s="391" t="s">
        <v>112</v>
      </c>
      <c r="C412" s="401">
        <v>0.12583333333333335</v>
      </c>
      <c r="E412" s="403">
        <v>0</v>
      </c>
      <c r="F412" s="405">
        <v>0.18600000000000003</v>
      </c>
    </row>
    <row r="413" spans="1:6">
      <c r="A413" s="406" t="s">
        <v>520</v>
      </c>
      <c r="B413" s="391" t="s">
        <v>112</v>
      </c>
      <c r="C413" s="401">
        <v>0.22439583333333335</v>
      </c>
      <c r="E413" s="403">
        <v>6.0741666666665785E-3</v>
      </c>
      <c r="F413" s="405">
        <v>0.12095999999999998</v>
      </c>
    </row>
    <row r="414" spans="1:6">
      <c r="A414" s="406" t="s">
        <v>521</v>
      </c>
      <c r="B414" s="391" t="s">
        <v>112</v>
      </c>
      <c r="C414" s="401">
        <v>0.28491666666666665</v>
      </c>
      <c r="E414" s="403">
        <v>5.8333333333340006E-4</v>
      </c>
      <c r="F414" s="405">
        <v>0.10361333333333332</v>
      </c>
    </row>
    <row r="415" spans="1:6">
      <c r="A415" s="406" t="s">
        <v>522</v>
      </c>
      <c r="B415" s="391" t="s">
        <v>112</v>
      </c>
      <c r="C415" s="401">
        <v>0.17093333333333333</v>
      </c>
      <c r="E415" s="403">
        <v>0</v>
      </c>
      <c r="F415" s="405">
        <v>9.8100000000000007E-2</v>
      </c>
    </row>
    <row r="416" spans="1:6">
      <c r="A416" s="406" t="s">
        <v>523</v>
      </c>
      <c r="B416" s="391" t="s">
        <v>112</v>
      </c>
      <c r="C416" s="401">
        <v>0.26858333333333334</v>
      </c>
      <c r="E416" s="403">
        <v>0</v>
      </c>
      <c r="F416" s="405">
        <v>5.8473333333333322E-2</v>
      </c>
    </row>
    <row r="417" spans="1:6">
      <c r="A417" s="406" t="s">
        <v>524</v>
      </c>
      <c r="B417" s="391" t="s">
        <v>112</v>
      </c>
      <c r="C417" s="401">
        <v>0.17813333333333334</v>
      </c>
      <c r="E417" s="403">
        <v>1.9999999999997019E-4</v>
      </c>
      <c r="F417" s="405">
        <v>4.8566666666666668E-2</v>
      </c>
    </row>
    <row r="418" spans="1:6">
      <c r="A418" s="406" t="s">
        <v>525</v>
      </c>
      <c r="B418" s="391" t="s">
        <v>112</v>
      </c>
      <c r="C418" s="401">
        <v>0.1758666666666667</v>
      </c>
      <c r="E418" s="403">
        <v>-2.333333333333809E-4</v>
      </c>
      <c r="F418" s="405">
        <v>3.49E-2</v>
      </c>
    </row>
    <row r="419" spans="1:6">
      <c r="A419" s="406" t="s">
        <v>526</v>
      </c>
      <c r="B419" s="391" t="s">
        <v>112</v>
      </c>
      <c r="C419" s="401">
        <v>0.28460416666666671</v>
      </c>
      <c r="E419" s="403">
        <v>7.5129166666666622E-2</v>
      </c>
      <c r="F419" s="405">
        <v>7.7906666666666666E-2</v>
      </c>
    </row>
    <row r="420" spans="1:6">
      <c r="A420" s="406" t="s">
        <v>527</v>
      </c>
      <c r="B420" s="391" t="s">
        <v>112</v>
      </c>
      <c r="C420" s="401">
        <v>0.16443333333333332</v>
      </c>
      <c r="E420" s="403">
        <v>0</v>
      </c>
      <c r="F420" s="405">
        <v>0.17306666666666667</v>
      </c>
    </row>
    <row r="421" spans="1:6">
      <c r="A421" s="406" t="s">
        <v>528</v>
      </c>
      <c r="B421" s="391" t="s">
        <v>112</v>
      </c>
      <c r="C421" s="401">
        <v>0.28025</v>
      </c>
      <c r="E421" s="403">
        <v>0</v>
      </c>
      <c r="F421" s="405">
        <v>7.5023333333333331E-2</v>
      </c>
    </row>
    <row r="422" spans="1:6">
      <c r="A422" s="406" t="s">
        <v>529</v>
      </c>
      <c r="B422" s="391" t="s">
        <v>112</v>
      </c>
      <c r="C422" s="401">
        <v>0.24985416666666663</v>
      </c>
      <c r="E422" s="403">
        <v>0</v>
      </c>
      <c r="F422" s="405">
        <v>7.0623333333333344E-2</v>
      </c>
    </row>
    <row r="423" spans="1:6">
      <c r="A423" s="406" t="s">
        <v>530</v>
      </c>
      <c r="B423" s="391" t="s">
        <v>112</v>
      </c>
      <c r="C423" s="401">
        <v>0.2058666666666667</v>
      </c>
      <c r="E423" s="403">
        <v>0</v>
      </c>
      <c r="F423" s="405">
        <v>4.5666666666666661E-2</v>
      </c>
    </row>
    <row r="424" spans="1:6">
      <c r="A424" s="406" t="s">
        <v>531</v>
      </c>
      <c r="B424" s="391" t="s">
        <v>112</v>
      </c>
      <c r="C424" s="401">
        <v>0.33416666666666667</v>
      </c>
      <c r="E424" s="403">
        <v>0</v>
      </c>
      <c r="F424" s="405">
        <v>7.6490000000000002E-2</v>
      </c>
    </row>
    <row r="425" spans="1:6">
      <c r="A425" s="406" t="s">
        <v>532</v>
      </c>
      <c r="B425" s="391" t="s">
        <v>112</v>
      </c>
      <c r="C425" s="401">
        <v>0.20780000000000001</v>
      </c>
      <c r="E425" s="403">
        <v>0</v>
      </c>
      <c r="F425" s="405">
        <v>6.7333333333333328E-2</v>
      </c>
    </row>
    <row r="426" spans="1:6">
      <c r="A426" s="406" t="s">
        <v>533</v>
      </c>
      <c r="B426" s="391" t="s">
        <v>112</v>
      </c>
      <c r="C426" s="401">
        <v>0.31468750000000001</v>
      </c>
      <c r="E426" s="403">
        <v>0</v>
      </c>
      <c r="F426" s="405">
        <v>3.1600000000000003E-2</v>
      </c>
    </row>
    <row r="427" spans="1:6">
      <c r="A427" s="406" t="s">
        <v>534</v>
      </c>
      <c r="B427" s="391" t="s">
        <v>112</v>
      </c>
      <c r="C427" s="401">
        <v>0.21526666666666666</v>
      </c>
      <c r="E427" s="403">
        <v>0</v>
      </c>
      <c r="F427" s="405">
        <v>3.0200000000000001E-2</v>
      </c>
    </row>
    <row r="428" spans="1:6">
      <c r="A428" s="406" t="s">
        <v>735</v>
      </c>
      <c r="B428" s="391" t="s">
        <v>112</v>
      </c>
      <c r="C428" s="401">
        <v>0.32033333333333336</v>
      </c>
      <c r="E428" s="403">
        <v>0</v>
      </c>
      <c r="F428" s="405">
        <v>2.4836666666666667E-2</v>
      </c>
    </row>
    <row r="429" spans="1:6">
      <c r="A429" s="406" t="s">
        <v>535</v>
      </c>
      <c r="B429" s="391" t="s">
        <v>112</v>
      </c>
      <c r="C429" s="401">
        <v>0.28702083333333334</v>
      </c>
      <c r="E429" s="403">
        <v>0</v>
      </c>
      <c r="F429" s="405">
        <v>0.15193666666666666</v>
      </c>
    </row>
    <row r="430" spans="1:6">
      <c r="A430" s="406" t="s">
        <v>536</v>
      </c>
      <c r="B430" s="391" t="s">
        <v>112</v>
      </c>
      <c r="C430" s="401">
        <v>0.15460000000000002</v>
      </c>
      <c r="E430" s="403">
        <v>0</v>
      </c>
      <c r="F430" s="405">
        <v>0.20899999999999999</v>
      </c>
    </row>
    <row r="431" spans="1:6">
      <c r="A431" s="406" t="s">
        <v>537</v>
      </c>
      <c r="B431" s="391" t="s">
        <v>112</v>
      </c>
      <c r="C431" s="401">
        <v>0.29175000000000001</v>
      </c>
      <c r="E431" s="403">
        <v>0</v>
      </c>
      <c r="F431" s="405">
        <v>0.12007333333333334</v>
      </c>
    </row>
    <row r="432" spans="1:6">
      <c r="A432" s="406" t="s">
        <v>538</v>
      </c>
      <c r="B432" s="391" t="s">
        <v>112</v>
      </c>
      <c r="C432" s="401">
        <v>0.1757</v>
      </c>
      <c r="E432" s="403">
        <v>0</v>
      </c>
      <c r="F432" s="405">
        <v>9.6199999999999994E-2</v>
      </c>
    </row>
    <row r="433" spans="1:6">
      <c r="A433" s="406" t="s">
        <v>539</v>
      </c>
      <c r="B433" s="391" t="s">
        <v>112</v>
      </c>
      <c r="C433" s="401">
        <v>0.1315625</v>
      </c>
      <c r="E433" s="403">
        <v>4.1537499999999998E-2</v>
      </c>
      <c r="F433" s="405">
        <v>0.16177333333333332</v>
      </c>
    </row>
    <row r="434" spans="1:6">
      <c r="A434" s="406" t="s">
        <v>540</v>
      </c>
      <c r="B434" s="391" t="s">
        <v>112</v>
      </c>
      <c r="C434" s="401">
        <v>0.19972916666666665</v>
      </c>
      <c r="E434" s="403">
        <v>6.3200833333333289E-2</v>
      </c>
      <c r="F434" s="405">
        <v>0.17012333333333335</v>
      </c>
    </row>
    <row r="435" spans="1:6">
      <c r="A435" s="406" t="s">
        <v>541</v>
      </c>
      <c r="B435" s="391" t="s">
        <v>112</v>
      </c>
      <c r="C435" s="401">
        <v>0.1315625</v>
      </c>
      <c r="E435" s="403">
        <v>0.11333416666666674</v>
      </c>
      <c r="F435" s="405">
        <v>0.12430333333333332</v>
      </c>
    </row>
    <row r="436" spans="1:6">
      <c r="A436" s="406" t="s">
        <v>542</v>
      </c>
      <c r="B436" s="391" t="s">
        <v>112</v>
      </c>
      <c r="C436" s="401">
        <v>0.14239583333333333</v>
      </c>
      <c r="E436" s="403">
        <v>0</v>
      </c>
      <c r="F436" s="405">
        <v>0.17439666666666667</v>
      </c>
    </row>
    <row r="437" spans="1:6">
      <c r="A437" s="406" t="s">
        <v>543</v>
      </c>
      <c r="B437" s="391" t="s">
        <v>112</v>
      </c>
      <c r="C437" s="401">
        <v>0.18316666666666667</v>
      </c>
      <c r="E437" s="403">
        <v>0</v>
      </c>
      <c r="F437" s="405">
        <v>0.18541999999999997</v>
      </c>
    </row>
    <row r="438" spans="1:6">
      <c r="A438" s="406" t="s">
        <v>544</v>
      </c>
      <c r="B438" s="391" t="s">
        <v>112</v>
      </c>
      <c r="C438" s="401">
        <v>0.18189583333333334</v>
      </c>
      <c r="E438" s="403">
        <v>0</v>
      </c>
      <c r="F438" s="405">
        <v>0.18402333333333334</v>
      </c>
    </row>
    <row r="439" spans="1:6">
      <c r="A439" s="406" t="s">
        <v>545</v>
      </c>
      <c r="B439" s="391" t="s">
        <v>112</v>
      </c>
      <c r="C439" s="401">
        <v>0.16064583333333332</v>
      </c>
      <c r="E439" s="403">
        <v>0</v>
      </c>
      <c r="F439" s="405">
        <v>0.17584</v>
      </c>
    </row>
    <row r="440" spans="1:6">
      <c r="A440" s="406" t="s">
        <v>546</v>
      </c>
      <c r="B440" s="391" t="s">
        <v>112</v>
      </c>
      <c r="C440" s="401">
        <v>0.20452083333333335</v>
      </c>
      <c r="E440" s="403">
        <v>0</v>
      </c>
      <c r="F440" s="405">
        <v>0.21309666666666668</v>
      </c>
    </row>
    <row r="441" spans="1:6">
      <c r="A441" s="406" t="s">
        <v>547</v>
      </c>
      <c r="B441" s="391" t="s">
        <v>112</v>
      </c>
      <c r="C441" s="401">
        <v>0.23168749999999999</v>
      </c>
      <c r="E441" s="403">
        <v>0</v>
      </c>
      <c r="F441" s="405">
        <v>0.21902333333333332</v>
      </c>
    </row>
    <row r="442" spans="1:6">
      <c r="A442" s="406" t="s">
        <v>548</v>
      </c>
      <c r="B442" s="391" t="s">
        <v>112</v>
      </c>
      <c r="C442" s="401">
        <v>0.11952083333333334</v>
      </c>
      <c r="E442" s="403">
        <v>5.8159166666666602E-2</v>
      </c>
      <c r="F442" s="405">
        <v>0.21649333333333334</v>
      </c>
    </row>
    <row r="443" spans="1:6">
      <c r="A443" s="406" t="s">
        <v>549</v>
      </c>
      <c r="B443" s="391" t="s">
        <v>112</v>
      </c>
      <c r="C443" s="401">
        <v>0.26202083333333331</v>
      </c>
      <c r="E443" s="403">
        <v>0</v>
      </c>
      <c r="F443" s="405">
        <v>5.6749999999999995E-2</v>
      </c>
    </row>
    <row r="444" spans="1:6">
      <c r="A444" s="406" t="s">
        <v>550</v>
      </c>
      <c r="B444" s="391" t="s">
        <v>112</v>
      </c>
      <c r="C444" s="401">
        <v>0.18083333333333332</v>
      </c>
      <c r="E444" s="403">
        <v>0</v>
      </c>
      <c r="F444" s="405">
        <v>1.83E-2</v>
      </c>
    </row>
    <row r="445" spans="1:6">
      <c r="A445" s="406" t="s">
        <v>551</v>
      </c>
      <c r="B445" s="391" t="s">
        <v>112</v>
      </c>
      <c r="C445" s="401">
        <v>0.215</v>
      </c>
      <c r="E445" s="403">
        <v>0</v>
      </c>
      <c r="F445" s="405">
        <v>8.0166666666666664E-2</v>
      </c>
    </row>
    <row r="446" spans="1:6">
      <c r="A446" s="406" t="s">
        <v>552</v>
      </c>
      <c r="B446" s="391" t="s">
        <v>112</v>
      </c>
      <c r="C446" s="401">
        <v>0.33747916666666666</v>
      </c>
      <c r="E446" s="403">
        <v>0</v>
      </c>
      <c r="F446" s="405">
        <v>0.18521666666666664</v>
      </c>
    </row>
    <row r="447" spans="1:6">
      <c r="A447" s="406" t="s">
        <v>553</v>
      </c>
      <c r="B447" s="391" t="s">
        <v>112</v>
      </c>
      <c r="C447" s="401">
        <v>0.2888958333333333</v>
      </c>
      <c r="E447" s="403">
        <v>0</v>
      </c>
      <c r="F447" s="405">
        <v>0.17375333333333334</v>
      </c>
    </row>
    <row r="448" spans="1:6">
      <c r="A448" s="406" t="s">
        <v>554</v>
      </c>
      <c r="B448" s="391" t="s">
        <v>112</v>
      </c>
      <c r="C448" s="401">
        <v>0.30222916666666672</v>
      </c>
      <c r="E448" s="403">
        <v>0</v>
      </c>
      <c r="F448" s="405">
        <v>0.30279</v>
      </c>
    </row>
    <row r="449" spans="1:6">
      <c r="A449" s="406" t="s">
        <v>555</v>
      </c>
      <c r="B449" s="391" t="s">
        <v>112</v>
      </c>
      <c r="C449" s="401">
        <v>0.18</v>
      </c>
      <c r="E449" s="403">
        <v>0</v>
      </c>
      <c r="F449" s="405">
        <v>0.19816666666666666</v>
      </c>
    </row>
    <row r="450" spans="1:6">
      <c r="A450" s="406" t="s">
        <v>556</v>
      </c>
      <c r="B450" s="391" t="s">
        <v>112</v>
      </c>
      <c r="C450" s="401">
        <v>0.35725000000000001</v>
      </c>
      <c r="E450" s="403">
        <v>0</v>
      </c>
      <c r="F450" s="405">
        <v>6.3956666666666676E-2</v>
      </c>
    </row>
    <row r="451" spans="1:6">
      <c r="A451" s="406" t="s">
        <v>557</v>
      </c>
      <c r="B451" s="391" t="s">
        <v>112</v>
      </c>
      <c r="C451" s="401">
        <v>0.22604166666666667</v>
      </c>
      <c r="E451" s="403">
        <v>0</v>
      </c>
      <c r="F451" s="405">
        <v>8.77E-2</v>
      </c>
    </row>
    <row r="452" spans="1:6">
      <c r="A452" s="406" t="s">
        <v>558</v>
      </c>
      <c r="B452" s="391" t="s">
        <v>112</v>
      </c>
      <c r="C452" s="401">
        <v>0.18520833333333331</v>
      </c>
      <c r="E452" s="403">
        <v>0</v>
      </c>
      <c r="F452" s="405">
        <v>0.19889999999999999</v>
      </c>
    </row>
    <row r="453" spans="1:6">
      <c r="A453" s="406" t="s">
        <v>559</v>
      </c>
      <c r="B453" s="391" t="s">
        <v>112</v>
      </c>
      <c r="C453" s="401">
        <v>0.3213333333333333</v>
      </c>
      <c r="E453" s="403">
        <v>0</v>
      </c>
      <c r="F453" s="405">
        <v>0.13863666666666666</v>
      </c>
    </row>
    <row r="454" spans="1:6">
      <c r="A454" s="406" t="s">
        <v>560</v>
      </c>
      <c r="B454" s="391" t="s">
        <v>112</v>
      </c>
      <c r="C454" s="401">
        <v>0.20125000000000001</v>
      </c>
      <c r="E454" s="403">
        <v>0</v>
      </c>
      <c r="F454" s="405">
        <v>0.111</v>
      </c>
    </row>
    <row r="455" spans="1:6">
      <c r="A455" s="406" t="s">
        <v>561</v>
      </c>
      <c r="B455" s="391" t="s">
        <v>112</v>
      </c>
      <c r="C455" s="401">
        <v>0.15581250000000002</v>
      </c>
      <c r="E455" s="403">
        <v>0</v>
      </c>
      <c r="F455" s="405">
        <v>0.34466000000000002</v>
      </c>
    </row>
    <row r="456" spans="1:6">
      <c r="A456" s="406" t="s">
        <v>562</v>
      </c>
      <c r="B456" s="391" t="s">
        <v>112</v>
      </c>
      <c r="C456" s="401">
        <v>0.14370833333333333</v>
      </c>
      <c r="E456" s="403">
        <v>1.3975E-2</v>
      </c>
      <c r="F456" s="405">
        <v>6.7713333333333334E-2</v>
      </c>
    </row>
    <row r="457" spans="1:6">
      <c r="A457" s="406" t="s">
        <v>563</v>
      </c>
      <c r="B457" s="391" t="s">
        <v>112</v>
      </c>
      <c r="C457" s="401">
        <v>0.14291666666666666</v>
      </c>
      <c r="E457" s="403">
        <v>2.1456666666666697E-2</v>
      </c>
      <c r="F457" s="405">
        <v>2.7066666666666666E-2</v>
      </c>
    </row>
    <row r="458" spans="1:6">
      <c r="A458" s="406" t="s">
        <v>564</v>
      </c>
      <c r="B458" s="391" t="s">
        <v>112</v>
      </c>
      <c r="C458" s="401">
        <v>0.1459375</v>
      </c>
      <c r="E458" s="403">
        <v>0.12861249999999999</v>
      </c>
      <c r="F458" s="405">
        <v>2.6763333333333333E-2</v>
      </c>
    </row>
    <row r="459" spans="1:6">
      <c r="A459" s="406" t="s">
        <v>565</v>
      </c>
      <c r="B459" s="391" t="s">
        <v>112</v>
      </c>
      <c r="C459" s="401">
        <v>0.12354166666666666</v>
      </c>
      <c r="E459" s="403">
        <v>0.10774166666666667</v>
      </c>
      <c r="F459" s="405">
        <v>1.6676666666666666E-2</v>
      </c>
    </row>
    <row r="460" spans="1:6">
      <c r="A460" s="406" t="s">
        <v>566</v>
      </c>
      <c r="B460" s="391" t="s">
        <v>112</v>
      </c>
      <c r="C460" s="401">
        <v>0.14889583333333334</v>
      </c>
      <c r="E460" s="403">
        <v>0.12337416666666658</v>
      </c>
      <c r="F460" s="405">
        <v>0.15798999999999999</v>
      </c>
    </row>
    <row r="461" spans="1:6">
      <c r="A461" s="406" t="s">
        <v>567</v>
      </c>
      <c r="B461" s="391" t="s">
        <v>112</v>
      </c>
      <c r="C461" s="401">
        <v>0.25810416666666663</v>
      </c>
      <c r="E461" s="403">
        <v>2.9062500000000099E-2</v>
      </c>
      <c r="F461" s="405">
        <v>0.30641333333333337</v>
      </c>
    </row>
    <row r="462" spans="1:6">
      <c r="A462" s="406" t="s">
        <v>568</v>
      </c>
      <c r="B462" s="391" t="s">
        <v>112</v>
      </c>
      <c r="C462" s="401">
        <v>0.11479166666666667</v>
      </c>
      <c r="E462" s="403">
        <v>0</v>
      </c>
      <c r="F462" s="405">
        <v>0.60256666666666658</v>
      </c>
    </row>
    <row r="463" spans="1:6">
      <c r="A463" s="406" t="s">
        <v>569</v>
      </c>
      <c r="B463" s="391" t="s">
        <v>112</v>
      </c>
      <c r="C463" s="401">
        <v>0.27283333333333332</v>
      </c>
      <c r="E463" s="403">
        <v>0</v>
      </c>
      <c r="F463" s="405">
        <v>0.6430866666666667</v>
      </c>
    </row>
    <row r="465" spans="1:6">
      <c r="A465" s="365" t="s">
        <v>570</v>
      </c>
    </row>
    <row r="467" spans="1:6">
      <c r="A467" s="406" t="s">
        <v>571</v>
      </c>
      <c r="B467" s="391" t="s">
        <v>112</v>
      </c>
      <c r="C467" s="401">
        <v>2.1333333333333333E-2</v>
      </c>
      <c r="E467" s="403">
        <v>7.5700000000000059E-2</v>
      </c>
      <c r="F467" s="405">
        <v>1.9066666666666666E-2</v>
      </c>
    </row>
    <row r="468" spans="1:6">
      <c r="A468" s="406" t="s">
        <v>572</v>
      </c>
      <c r="B468" s="391" t="s">
        <v>112</v>
      </c>
      <c r="C468" s="401">
        <v>1.5078066937128702E-2</v>
      </c>
      <c r="E468" s="403">
        <v>4.5095266396204606E-2</v>
      </c>
      <c r="F468" s="405">
        <v>0.22479333333333332</v>
      </c>
    </row>
    <row r="469" spans="1:6">
      <c r="A469" s="406" t="s">
        <v>573</v>
      </c>
      <c r="B469" s="391" t="s">
        <v>112</v>
      </c>
      <c r="C469" s="401">
        <v>4.0633333333333334E-2</v>
      </c>
      <c r="E469" s="403">
        <v>1.9166666666666603E-2</v>
      </c>
      <c r="F469" s="405">
        <v>3.04E-2</v>
      </c>
    </row>
    <row r="470" spans="1:6">
      <c r="A470" s="406" t="s">
        <v>574</v>
      </c>
      <c r="B470" s="391" t="s">
        <v>112</v>
      </c>
      <c r="C470" s="401">
        <v>3.834380068778992E-2</v>
      </c>
      <c r="E470" s="403">
        <v>5.7739533333333287E-2</v>
      </c>
      <c r="F470" s="405">
        <v>3.156666666666667E-3</v>
      </c>
    </row>
    <row r="471" spans="1:6">
      <c r="A471" s="406" t="s">
        <v>575</v>
      </c>
      <c r="B471" s="391" t="s">
        <v>112</v>
      </c>
      <c r="C471" s="401">
        <v>2.7099999999999999E-2</v>
      </c>
      <c r="E471" s="403">
        <v>9.6933333333333427E-2</v>
      </c>
      <c r="F471" s="405">
        <v>2.3300000000000001E-2</v>
      </c>
    </row>
    <row r="472" spans="1:6">
      <c r="A472" s="406" t="s">
        <v>576</v>
      </c>
      <c r="B472" s="391" t="s">
        <v>112</v>
      </c>
      <c r="C472" s="401">
        <v>2.53E-2</v>
      </c>
      <c r="E472" s="403">
        <v>9.4333333333333436E-2</v>
      </c>
      <c r="F472" s="405">
        <v>2.3366666666666664E-2</v>
      </c>
    </row>
    <row r="473" spans="1:6">
      <c r="A473" s="406" t="s">
        <v>577</v>
      </c>
      <c r="B473" s="391" t="s">
        <v>112</v>
      </c>
      <c r="C473" s="401">
        <v>7.6700000000000004E-2</v>
      </c>
      <c r="E473" s="403">
        <v>0.56996666666666662</v>
      </c>
      <c r="F473" s="405">
        <v>6.7400000000000002E-2</v>
      </c>
    </row>
    <row r="474" spans="1:6">
      <c r="A474" s="406" t="s">
        <v>578</v>
      </c>
      <c r="B474" s="391" t="s">
        <v>112</v>
      </c>
      <c r="C474" s="401">
        <v>3.0709067217508955E-2</v>
      </c>
      <c r="E474" s="403">
        <v>5.2460933333333327E-2</v>
      </c>
      <c r="F474" s="405">
        <v>3.7543333333333331E-2</v>
      </c>
    </row>
    <row r="475" spans="1:6">
      <c r="A475" s="406" t="s">
        <v>579</v>
      </c>
      <c r="B475" s="391" t="s">
        <v>112</v>
      </c>
      <c r="C475" s="401">
        <v>2.0990200376510622E-2</v>
      </c>
      <c r="E475" s="403">
        <v>0.14158313333333325</v>
      </c>
      <c r="F475" s="405">
        <v>2.1690000000000001E-2</v>
      </c>
    </row>
    <row r="476" spans="1:6">
      <c r="A476" s="406" t="s">
        <v>580</v>
      </c>
      <c r="B476" s="391" t="s">
        <v>112</v>
      </c>
      <c r="C476" s="401">
        <v>0.34689999999999999</v>
      </c>
      <c r="E476" s="403">
        <v>0.53043333333333331</v>
      </c>
      <c r="F476" s="405">
        <v>9.3333333333333324E-3</v>
      </c>
    </row>
    <row r="477" spans="1:6">
      <c r="A477" s="406" t="s">
        <v>736</v>
      </c>
      <c r="B477" s="391" t="s">
        <v>112</v>
      </c>
    </row>
    <row r="478" spans="1:6">
      <c r="A478" s="406" t="s">
        <v>737</v>
      </c>
      <c r="B478" s="391" t="s">
        <v>112</v>
      </c>
    </row>
    <row r="479" spans="1:6">
      <c r="A479" s="406" t="s">
        <v>581</v>
      </c>
      <c r="B479" s="391" t="s">
        <v>112</v>
      </c>
      <c r="C479" s="401">
        <v>0.25420000000000004</v>
      </c>
      <c r="E479" s="403">
        <v>0.39179999999999998</v>
      </c>
      <c r="F479" s="405">
        <v>0.26903333333333335</v>
      </c>
    </row>
    <row r="480" spans="1:6">
      <c r="A480" s="406" t="s">
        <v>582</v>
      </c>
      <c r="B480" s="391" t="s">
        <v>112</v>
      </c>
      <c r="C480" s="401">
        <v>1.8948599999999999E-2</v>
      </c>
      <c r="E480" s="403">
        <v>0.1567447333333333</v>
      </c>
      <c r="F480" s="405">
        <v>9.9000000000000021E-4</v>
      </c>
    </row>
    <row r="481" spans="1:6">
      <c r="A481" s="406" t="s">
        <v>583</v>
      </c>
      <c r="B481" s="391" t="s">
        <v>112</v>
      </c>
      <c r="C481" s="401">
        <v>0.17411020000000005</v>
      </c>
      <c r="E481" s="403">
        <v>3.2403133333333327E-2</v>
      </c>
      <c r="F481" s="405">
        <v>0.20180666666666666</v>
      </c>
    </row>
    <row r="482" spans="1:6">
      <c r="A482" s="406" t="s">
        <v>584</v>
      </c>
      <c r="B482" s="391" t="s">
        <v>112</v>
      </c>
      <c r="C482" s="401">
        <v>0.21211373713811241</v>
      </c>
      <c r="E482" s="403">
        <v>3.5729596195220863E-2</v>
      </c>
      <c r="F482" s="405">
        <v>0.24609999999999999</v>
      </c>
    </row>
    <row r="483" spans="1:6">
      <c r="A483" s="406" t="s">
        <v>585</v>
      </c>
      <c r="B483" s="391" t="s">
        <v>112</v>
      </c>
      <c r="C483" s="401">
        <v>0.2264900040626526</v>
      </c>
      <c r="E483" s="403">
        <v>3.0493329270680734E-2</v>
      </c>
      <c r="F483" s="405">
        <v>0.25183000000000005</v>
      </c>
    </row>
    <row r="484" spans="1:6">
      <c r="A484" s="406" t="s">
        <v>586</v>
      </c>
      <c r="B484" s="391" t="s">
        <v>112</v>
      </c>
      <c r="C484" s="401">
        <v>0.35553613333333334</v>
      </c>
      <c r="E484" s="403">
        <v>1.6607199999999996E-2</v>
      </c>
      <c r="F484" s="405">
        <v>0.33529333333333333</v>
      </c>
    </row>
    <row r="485" spans="1:6">
      <c r="A485" s="406" t="s">
        <v>587</v>
      </c>
      <c r="B485" s="391" t="s">
        <v>112</v>
      </c>
      <c r="C485" s="401">
        <v>9.3573333333333328E-2</v>
      </c>
      <c r="E485" s="403">
        <v>5.6763333333333305E-2</v>
      </c>
      <c r="F485" s="405">
        <v>0.27435333333333334</v>
      </c>
    </row>
    <row r="486" spans="1:6">
      <c r="A486" s="406" t="s">
        <v>588</v>
      </c>
      <c r="B486" s="391" t="s">
        <v>112</v>
      </c>
      <c r="C486" s="401">
        <v>5.7866600000000004E-2</v>
      </c>
      <c r="E486" s="403">
        <v>0.18462006666666661</v>
      </c>
      <c r="F486" s="405">
        <v>2.8383333333333333E-2</v>
      </c>
    </row>
    <row r="487" spans="1:6">
      <c r="A487" s="406" t="s">
        <v>589</v>
      </c>
      <c r="B487" s="391" t="s">
        <v>112</v>
      </c>
      <c r="C487" s="401">
        <v>0.22661760406494141</v>
      </c>
      <c r="E487" s="403">
        <v>1.8785729268391928E-2</v>
      </c>
      <c r="F487" s="405">
        <v>0.29106333333333334</v>
      </c>
    </row>
    <row r="488" spans="1:6">
      <c r="A488" s="406" t="s">
        <v>590</v>
      </c>
      <c r="B488" s="391" t="s">
        <v>112</v>
      </c>
      <c r="C488" s="401">
        <v>9.6295466666666663E-2</v>
      </c>
      <c r="E488" s="403">
        <v>2.4324533333333336E-2</v>
      </c>
      <c r="F488" s="405">
        <v>0.23441000000000004</v>
      </c>
    </row>
    <row r="489" spans="1:6">
      <c r="A489" s="406" t="s">
        <v>591</v>
      </c>
      <c r="B489" s="391" t="s">
        <v>112</v>
      </c>
      <c r="C489" s="401">
        <v>0.12600500000000001</v>
      </c>
      <c r="E489" s="403">
        <v>3.7861666666666675E-2</v>
      </c>
      <c r="F489" s="405">
        <v>8.1086666666666668E-2</v>
      </c>
    </row>
    <row r="491" spans="1:6">
      <c r="A491" s="365" t="s">
        <v>592</v>
      </c>
    </row>
    <row r="493" spans="1:6">
      <c r="A493" s="406" t="s">
        <v>593</v>
      </c>
      <c r="B493" s="391" t="s">
        <v>112</v>
      </c>
      <c r="D493" s="409">
        <v>0</v>
      </c>
      <c r="E493" s="403">
        <v>6.40333333333334E-2</v>
      </c>
      <c r="F493" s="405">
        <v>0</v>
      </c>
    </row>
    <row r="494" spans="1:6">
      <c r="A494" s="406" t="s">
        <v>594</v>
      </c>
      <c r="B494" s="391" t="s">
        <v>112</v>
      </c>
      <c r="D494" s="409">
        <v>7.1250000000000003E-3</v>
      </c>
      <c r="E494" s="403">
        <v>1.478666666666667E-2</v>
      </c>
      <c r="F494" s="405">
        <v>6.9333333333333345E-4</v>
      </c>
    </row>
    <row r="495" spans="1:6">
      <c r="A495" s="406" t="s">
        <v>595</v>
      </c>
      <c r="B495" s="391" t="s">
        <v>112</v>
      </c>
      <c r="D495" s="409">
        <v>0</v>
      </c>
      <c r="E495" s="403">
        <v>0</v>
      </c>
      <c r="F495" s="405">
        <v>0</v>
      </c>
    </row>
    <row r="496" spans="1:6">
      <c r="A496" s="406" t="s">
        <v>596</v>
      </c>
      <c r="B496" s="391" t="s">
        <v>112</v>
      </c>
      <c r="E496" s="403">
        <v>0.18151000000000003</v>
      </c>
    </row>
    <row r="497" spans="1:6">
      <c r="A497" s="406" t="s">
        <v>597</v>
      </c>
      <c r="B497" s="391" t="s">
        <v>112</v>
      </c>
      <c r="D497" s="409">
        <v>5.6249999999999998E-3</v>
      </c>
      <c r="E497" s="403">
        <v>3.3174999999999996E-2</v>
      </c>
    </row>
    <row r="498" spans="1:6">
      <c r="A498" s="406" t="s">
        <v>598</v>
      </c>
      <c r="B498" s="391" t="s">
        <v>112</v>
      </c>
      <c r="D498" s="409">
        <v>0</v>
      </c>
      <c r="E498" s="403">
        <v>3.9133333333332132E-3</v>
      </c>
      <c r="F498" s="405">
        <v>0</v>
      </c>
    </row>
    <row r="499" spans="1:6">
      <c r="A499" s="406" t="s">
        <v>599</v>
      </c>
      <c r="B499" s="391" t="s">
        <v>112</v>
      </c>
      <c r="D499" s="409">
        <v>0</v>
      </c>
      <c r="E499" s="403">
        <v>6.4299999999999314E-3</v>
      </c>
      <c r="F499" s="405">
        <v>5.1999999999999995E-4</v>
      </c>
    </row>
    <row r="500" spans="1:6">
      <c r="A500" s="406" t="s">
        <v>600</v>
      </c>
      <c r="B500" s="391" t="s">
        <v>112</v>
      </c>
      <c r="D500" s="409">
        <v>0</v>
      </c>
      <c r="E500" s="403">
        <v>6.2966666666666527E-3</v>
      </c>
      <c r="F500" s="405">
        <v>0</v>
      </c>
    </row>
    <row r="501" spans="1:6">
      <c r="A501" s="406" t="s">
        <v>601</v>
      </c>
      <c r="B501" s="391" t="s">
        <v>112</v>
      </c>
      <c r="D501" s="409">
        <v>0</v>
      </c>
      <c r="E501" s="403">
        <v>5.2846666666666715E-2</v>
      </c>
      <c r="F501" s="405">
        <v>0</v>
      </c>
    </row>
    <row r="502" spans="1:6">
      <c r="A502" s="406" t="s">
        <v>602</v>
      </c>
      <c r="B502" s="391" t="s">
        <v>112</v>
      </c>
      <c r="D502" s="409">
        <v>0</v>
      </c>
      <c r="E502" s="403">
        <v>7.95333333333334E-2</v>
      </c>
      <c r="F502" s="405">
        <v>0</v>
      </c>
    </row>
    <row r="503" spans="1:6">
      <c r="A503" s="406" t="s">
        <v>603</v>
      </c>
      <c r="B503" s="391" t="s">
        <v>112</v>
      </c>
      <c r="D503" s="409">
        <v>0</v>
      </c>
      <c r="E503" s="403">
        <v>8.6600000000000107E-2</v>
      </c>
      <c r="F503" s="405">
        <v>0</v>
      </c>
    </row>
    <row r="504" spans="1:6">
      <c r="A504" s="406" t="s">
        <v>604</v>
      </c>
      <c r="B504" s="391" t="s">
        <v>112</v>
      </c>
      <c r="D504" s="409">
        <v>0</v>
      </c>
      <c r="E504" s="403">
        <v>0.1</v>
      </c>
      <c r="F504" s="405">
        <v>0</v>
      </c>
    </row>
    <row r="505" spans="1:6">
      <c r="A505" s="406" t="s">
        <v>605</v>
      </c>
      <c r="B505" s="391" t="s">
        <v>112</v>
      </c>
      <c r="D505" s="409">
        <v>0</v>
      </c>
      <c r="E505" s="403">
        <v>0.11789999999999999</v>
      </c>
      <c r="F505" s="405">
        <v>0</v>
      </c>
    </row>
    <row r="506" spans="1:6">
      <c r="A506" s="406" t="s">
        <v>606</v>
      </c>
      <c r="B506" s="391" t="s">
        <v>112</v>
      </c>
      <c r="D506" s="409">
        <v>0</v>
      </c>
      <c r="E506" s="403">
        <v>0.10263333333333335</v>
      </c>
      <c r="F506" s="405">
        <v>0</v>
      </c>
    </row>
    <row r="508" spans="1:6">
      <c r="A508" s="365" t="s">
        <v>607</v>
      </c>
    </row>
    <row r="510" spans="1:6">
      <c r="A510" s="406" t="s">
        <v>608</v>
      </c>
      <c r="B510" s="391" t="s">
        <v>112</v>
      </c>
      <c r="C510" s="401">
        <v>0.15570833333333334</v>
      </c>
      <c r="E510" s="403">
        <v>4.3716666666666799E-3</v>
      </c>
      <c r="F510" s="405">
        <v>0.22007666666666664</v>
      </c>
    </row>
    <row r="511" spans="1:6">
      <c r="A511" s="406" t="s">
        <v>609</v>
      </c>
      <c r="B511" s="391" t="s">
        <v>112</v>
      </c>
      <c r="C511" s="401">
        <v>0.136875</v>
      </c>
      <c r="E511" s="403">
        <v>7.7249999999999862E-3</v>
      </c>
      <c r="F511" s="405">
        <v>0.1268</v>
      </c>
    </row>
    <row r="512" spans="1:6">
      <c r="A512" s="406" t="s">
        <v>610</v>
      </c>
      <c r="B512" s="391" t="s">
        <v>112</v>
      </c>
      <c r="C512" s="401">
        <v>0.13447916666666668</v>
      </c>
      <c r="E512" s="403">
        <v>0</v>
      </c>
      <c r="F512" s="405">
        <v>8.9000000000000006E-4</v>
      </c>
    </row>
    <row r="513" spans="1:6">
      <c r="A513" s="406" t="s">
        <v>611</v>
      </c>
      <c r="B513" s="391" t="s">
        <v>112</v>
      </c>
      <c r="C513" s="401">
        <v>0.159</v>
      </c>
      <c r="E513" s="403">
        <v>1.5600000000000065E-2</v>
      </c>
      <c r="F513" s="405">
        <v>0.30776999999999999</v>
      </c>
    </row>
    <row r="514" spans="1:6">
      <c r="A514" s="406" t="s">
        <v>738</v>
      </c>
      <c r="B514" s="391" t="s">
        <v>112</v>
      </c>
      <c r="C514" s="401">
        <v>0.13293749999999999</v>
      </c>
      <c r="E514" s="403">
        <v>6.1491666666667359E-3</v>
      </c>
      <c r="F514" s="405">
        <v>9.4763333333333324E-2</v>
      </c>
    </row>
    <row r="515" spans="1:6">
      <c r="A515" s="406" t="s">
        <v>612</v>
      </c>
      <c r="B515" s="391" t="s">
        <v>112</v>
      </c>
      <c r="C515" s="401">
        <v>0.1303</v>
      </c>
      <c r="E515" s="403">
        <v>1.6366666666666724E-2</v>
      </c>
      <c r="F515" s="405">
        <v>8.900000000000001E-2</v>
      </c>
    </row>
    <row r="516" spans="1:6">
      <c r="A516" s="406" t="s">
        <v>613</v>
      </c>
      <c r="B516" s="391" t="s">
        <v>112</v>
      </c>
      <c r="C516" s="401">
        <v>0.15616666666666668</v>
      </c>
      <c r="E516" s="403">
        <v>1.1936666666666627E-2</v>
      </c>
      <c r="F516" s="405">
        <v>0.18592666666666666</v>
      </c>
    </row>
    <row r="518" spans="1:6">
      <c r="A518" s="365" t="s">
        <v>614</v>
      </c>
    </row>
    <row r="520" spans="1:6">
      <c r="A520" s="406" t="s">
        <v>615</v>
      </c>
      <c r="B520" s="391" t="s">
        <v>112</v>
      </c>
      <c r="C520" s="401">
        <v>4.2033333333333332E-2</v>
      </c>
      <c r="E520" s="403">
        <v>0.91176666666666661</v>
      </c>
      <c r="F520" s="405">
        <v>2.1666666666666664E-2</v>
      </c>
    </row>
    <row r="521" spans="1:6">
      <c r="A521" s="406" t="s">
        <v>616</v>
      </c>
      <c r="B521" s="391" t="s">
        <v>112</v>
      </c>
      <c r="D521" s="409">
        <v>3.2000000000000002E-3</v>
      </c>
      <c r="E521" s="403">
        <v>0.99609999999999999</v>
      </c>
    </row>
    <row r="522" spans="1:6">
      <c r="A522" s="406" t="s">
        <v>617</v>
      </c>
      <c r="B522" s="391" t="s">
        <v>112</v>
      </c>
      <c r="D522" s="409">
        <v>7.5833333333333334E-3</v>
      </c>
      <c r="E522" s="403">
        <v>0.94450000000000001</v>
      </c>
      <c r="F522" s="405">
        <v>9.2000000000000014E-4</v>
      </c>
    </row>
    <row r="523" spans="1:6">
      <c r="A523" s="406" t="s">
        <v>618</v>
      </c>
      <c r="B523" s="391" t="s">
        <v>112</v>
      </c>
      <c r="D523" s="409">
        <v>3.2000000000000002E-3</v>
      </c>
      <c r="E523" s="403">
        <v>0.99540000000000006</v>
      </c>
    </row>
    <row r="524" spans="1:6">
      <c r="A524" s="406" t="s">
        <v>619</v>
      </c>
      <c r="B524" s="391" t="s">
        <v>112</v>
      </c>
      <c r="C524" s="401">
        <v>7.22E-2</v>
      </c>
      <c r="E524" s="403">
        <v>0.59576666666666678</v>
      </c>
      <c r="F524" s="405">
        <v>0.30266666666666669</v>
      </c>
    </row>
    <row r="525" spans="1:6">
      <c r="A525" s="406" t="s">
        <v>620</v>
      </c>
      <c r="B525" s="391" t="s">
        <v>112</v>
      </c>
      <c r="C525" s="401">
        <v>7.4124999999999996E-2</v>
      </c>
      <c r="E525" s="403">
        <v>0.55376833333333342</v>
      </c>
      <c r="F525" s="405">
        <v>0.34191000000000005</v>
      </c>
    </row>
    <row r="526" spans="1:6">
      <c r="A526" s="406" t="s">
        <v>621</v>
      </c>
      <c r="B526" s="391" t="s">
        <v>112</v>
      </c>
      <c r="C526" s="401">
        <v>6.8979166666666661E-2</v>
      </c>
      <c r="E526" s="403">
        <v>0.5632341666666667</v>
      </c>
      <c r="F526" s="405">
        <v>0.33771000000000001</v>
      </c>
    </row>
    <row r="527" spans="1:6">
      <c r="A527" s="406" t="s">
        <v>622</v>
      </c>
      <c r="B527" s="391" t="s">
        <v>112</v>
      </c>
      <c r="D527" s="409">
        <v>4.8624434321721387E-2</v>
      </c>
      <c r="E527" s="403">
        <v>0.62422889901161194</v>
      </c>
      <c r="F527" s="405">
        <v>0.29856666666666665</v>
      </c>
    </row>
    <row r="528" spans="1:6">
      <c r="A528" s="406" t="s">
        <v>623</v>
      </c>
      <c r="B528" s="391" t="s">
        <v>112</v>
      </c>
      <c r="D528" s="409">
        <v>1.1218333737055462E-2</v>
      </c>
      <c r="E528" s="403">
        <v>0.81383166626294456</v>
      </c>
      <c r="F528" s="405">
        <v>0.13586999999999999</v>
      </c>
    </row>
    <row r="529" spans="1:6">
      <c r="A529" s="406" t="s">
        <v>624</v>
      </c>
      <c r="B529" s="391" t="s">
        <v>112</v>
      </c>
      <c r="D529" s="409">
        <v>9.1666666666666667E-3</v>
      </c>
      <c r="E529" s="403">
        <v>0.54613333333333336</v>
      </c>
      <c r="F529" s="405">
        <v>2.0666666666666667E-3</v>
      </c>
    </row>
    <row r="530" spans="1:6">
      <c r="A530" s="406" t="s">
        <v>625</v>
      </c>
      <c r="B530" s="391" t="s">
        <v>112</v>
      </c>
      <c r="C530" s="401">
        <v>5.478293431599935E-2</v>
      </c>
      <c r="E530" s="403">
        <v>0.59493373235066727</v>
      </c>
      <c r="F530" s="405">
        <v>5.9929999999999997E-2</v>
      </c>
    </row>
    <row r="531" spans="1:6">
      <c r="A531" s="406" t="s">
        <v>626</v>
      </c>
      <c r="B531" s="391" t="s">
        <v>112</v>
      </c>
      <c r="D531" s="409">
        <v>2.1250000000000002E-2</v>
      </c>
      <c r="E531" s="403">
        <v>0.24231666666666662</v>
      </c>
      <c r="F531" s="405">
        <v>7.3333333333333323E-4</v>
      </c>
    </row>
    <row r="532" spans="1:6">
      <c r="A532" s="406" t="s">
        <v>627</v>
      </c>
      <c r="B532" s="391" t="s">
        <v>112</v>
      </c>
      <c r="D532" s="409">
        <v>0</v>
      </c>
      <c r="E532" s="403">
        <v>0.79379999999999995</v>
      </c>
      <c r="F532" s="405">
        <v>0</v>
      </c>
    </row>
    <row r="533" spans="1:6">
      <c r="A533" s="406" t="s">
        <v>628</v>
      </c>
      <c r="B533" s="391" t="s">
        <v>112</v>
      </c>
      <c r="D533" s="409">
        <v>3.8128501310348506E-2</v>
      </c>
      <c r="E533" s="403">
        <v>0.73553483202298475</v>
      </c>
      <c r="F533" s="405">
        <v>1.9E-3</v>
      </c>
    </row>
    <row r="534" spans="1:6">
      <c r="A534" s="406" t="s">
        <v>629</v>
      </c>
      <c r="B534" s="391" t="s">
        <v>112</v>
      </c>
      <c r="D534" s="409">
        <v>3.9349501352310176E-2</v>
      </c>
      <c r="E534" s="403">
        <v>0.75059383198102314</v>
      </c>
      <c r="F534" s="405">
        <v>8.9333333333333333E-4</v>
      </c>
    </row>
    <row r="535" spans="1:6">
      <c r="A535" s="406" t="s">
        <v>630</v>
      </c>
      <c r="B535" s="391" t="s">
        <v>112</v>
      </c>
      <c r="D535" s="409">
        <v>4.0000000000000001E-3</v>
      </c>
      <c r="E535" s="403">
        <v>0.70763333333333334</v>
      </c>
      <c r="F535" s="405">
        <v>1.3733333333333334E-3</v>
      </c>
    </row>
    <row r="536" spans="1:6">
      <c r="A536" s="406" t="s">
        <v>631</v>
      </c>
      <c r="B536" s="391" t="s">
        <v>112</v>
      </c>
      <c r="C536" s="401">
        <v>0</v>
      </c>
      <c r="E536" s="403">
        <v>0.84033333333333327</v>
      </c>
      <c r="F536" s="405">
        <v>0</v>
      </c>
    </row>
    <row r="537" spans="1:6">
      <c r="A537" s="406" t="s">
        <v>632</v>
      </c>
      <c r="B537" s="391" t="s">
        <v>112</v>
      </c>
      <c r="D537" s="409">
        <v>0</v>
      </c>
      <c r="E537" s="403">
        <v>0.76616666666666655</v>
      </c>
      <c r="F537" s="405">
        <v>0</v>
      </c>
    </row>
    <row r="538" spans="1:6">
      <c r="A538" s="406" t="s">
        <v>633</v>
      </c>
      <c r="B538" s="391" t="s">
        <v>112</v>
      </c>
      <c r="D538" s="409">
        <v>4.7375E-2</v>
      </c>
      <c r="E538" s="403">
        <v>0.46298833333333334</v>
      </c>
      <c r="F538" s="405">
        <v>0.24424999999999999</v>
      </c>
    </row>
    <row r="539" spans="1:6">
      <c r="A539" s="406" t="s">
        <v>634</v>
      </c>
      <c r="B539" s="391" t="s">
        <v>112</v>
      </c>
      <c r="D539" s="409">
        <v>9.8958333333333329E-3</v>
      </c>
      <c r="E539" s="403">
        <v>0.90792416666666664</v>
      </c>
      <c r="F539" s="405">
        <v>7.0666666666666664E-4</v>
      </c>
    </row>
    <row r="541" spans="1:6">
      <c r="A541" s="365" t="s">
        <v>635</v>
      </c>
    </row>
    <row r="543" spans="1:6">
      <c r="A543" s="406" t="s">
        <v>636</v>
      </c>
      <c r="B543" s="391" t="s">
        <v>112</v>
      </c>
      <c r="D543" s="409">
        <v>0.14699999999999999</v>
      </c>
      <c r="E543" s="403">
        <v>0.65753333333333319</v>
      </c>
      <c r="F543" s="405">
        <v>0.11946666666666667</v>
      </c>
    </row>
    <row r="544" spans="1:6">
      <c r="A544" s="406" t="s">
        <v>637</v>
      </c>
      <c r="B544" s="391" t="s">
        <v>112</v>
      </c>
      <c r="D544" s="409">
        <v>0.113125</v>
      </c>
      <c r="E544" s="403">
        <v>0.73614166666666647</v>
      </c>
      <c r="F544" s="405">
        <v>8.6333333333333331E-2</v>
      </c>
    </row>
    <row r="545" spans="1:6">
      <c r="A545" s="406" t="s">
        <v>638</v>
      </c>
      <c r="B545" s="391" t="s">
        <v>112</v>
      </c>
      <c r="D545" s="409">
        <v>4.7533331871032723E-3</v>
      </c>
      <c r="E545" s="403">
        <v>0.43911333347956338</v>
      </c>
      <c r="F545" s="405">
        <v>7.3333333333333334E-4</v>
      </c>
    </row>
    <row r="546" spans="1:6">
      <c r="A546" s="406" t="s">
        <v>639</v>
      </c>
      <c r="B546" s="391" t="s">
        <v>112</v>
      </c>
      <c r="D546" s="409">
        <v>0.16956999478340148</v>
      </c>
      <c r="E546" s="403">
        <v>7.6986671883265231E-2</v>
      </c>
      <c r="F546" s="405">
        <v>1.5176666666666666E-2</v>
      </c>
    </row>
    <row r="547" spans="1:6">
      <c r="A547" s="406" t="s">
        <v>640</v>
      </c>
      <c r="B547" s="391" t="s">
        <v>112</v>
      </c>
      <c r="D547" s="409">
        <v>8.8866666666666663E-2</v>
      </c>
      <c r="E547" s="403">
        <v>0.89223333333333332</v>
      </c>
    </row>
    <row r="548" spans="1:6">
      <c r="A548" s="406" t="s">
        <v>641</v>
      </c>
      <c r="B548" s="391" t="s">
        <v>112</v>
      </c>
    </row>
    <row r="549" spans="1:6">
      <c r="A549" s="406" t="s">
        <v>642</v>
      </c>
      <c r="B549" s="391" t="s">
        <v>112</v>
      </c>
    </row>
    <row r="550" spans="1:6">
      <c r="A550" s="406" t="s">
        <v>643</v>
      </c>
      <c r="B550" s="391" t="s">
        <v>112</v>
      </c>
      <c r="D550" s="409">
        <v>3.3125000000000002E-2</v>
      </c>
      <c r="E550" s="403">
        <v>0.11647500000000001</v>
      </c>
      <c r="F550" s="405">
        <v>3.2666666666666664E-3</v>
      </c>
    </row>
    <row r="551" spans="1:6">
      <c r="A551" s="406" t="s">
        <v>644</v>
      </c>
      <c r="B551" s="391" t="s">
        <v>112</v>
      </c>
      <c r="D551" s="409">
        <v>2.6666666666666668E-2</v>
      </c>
      <c r="E551" s="403">
        <v>2.0733333333333378E-2</v>
      </c>
      <c r="F551" s="405">
        <v>2.6333333333333334E-3</v>
      </c>
    </row>
    <row r="553" spans="1:6">
      <c r="A553" s="365" t="s">
        <v>645</v>
      </c>
    </row>
    <row r="555" spans="1:6">
      <c r="A555" s="406" t="s">
        <v>646</v>
      </c>
      <c r="B555" s="391" t="s">
        <v>112</v>
      </c>
      <c r="D555" s="409">
        <v>1.1625000000000002E-2</v>
      </c>
      <c r="E555" s="403">
        <v>5.5445000000000036E-2</v>
      </c>
      <c r="F555" s="405">
        <v>0.20344999999999999</v>
      </c>
    </row>
    <row r="556" spans="1:6">
      <c r="A556" s="406" t="s">
        <v>647</v>
      </c>
      <c r="B556" s="391" t="s">
        <v>112</v>
      </c>
      <c r="D556" s="409">
        <v>9.4791666666666653E-3</v>
      </c>
      <c r="E556" s="403">
        <v>4.1017500000000012E-2</v>
      </c>
      <c r="F556" s="405">
        <v>0.14215666666666665</v>
      </c>
    </row>
    <row r="557" spans="1:6">
      <c r="A557" s="406" t="s">
        <v>648</v>
      </c>
      <c r="B557" s="391" t="s">
        <v>112</v>
      </c>
      <c r="D557" s="409">
        <v>5.2500000000000003E-3</v>
      </c>
      <c r="E557" s="403">
        <v>0.1685500006666667</v>
      </c>
      <c r="F557" s="405">
        <v>0.27270666666666665</v>
      </c>
    </row>
    <row r="558" spans="1:6">
      <c r="A558" s="406" t="s">
        <v>649</v>
      </c>
      <c r="B558" s="391" t="s">
        <v>112</v>
      </c>
      <c r="D558" s="409">
        <v>1.0140667031606038E-2</v>
      </c>
      <c r="E558" s="403">
        <v>2.1945999635060495E-2</v>
      </c>
      <c r="F558" s="405">
        <v>0.18364333333333335</v>
      </c>
    </row>
    <row r="559" spans="1:6">
      <c r="A559" s="406" t="s">
        <v>650</v>
      </c>
      <c r="B559" s="391" t="s">
        <v>112</v>
      </c>
      <c r="C559" s="401">
        <v>5.8125000000000008E-3</v>
      </c>
      <c r="E559" s="403">
        <v>7.8997499999999998E-2</v>
      </c>
      <c r="F559" s="405">
        <v>0.30497666666666662</v>
      </c>
    </row>
    <row r="561" spans="1:6">
      <c r="A561" s="365" t="s">
        <v>651</v>
      </c>
    </row>
    <row r="563" spans="1:6">
      <c r="A563" s="406" t="s">
        <v>652</v>
      </c>
      <c r="B563" s="391" t="s">
        <v>112</v>
      </c>
      <c r="C563" s="401">
        <v>8.3458333333333357E-2</v>
      </c>
      <c r="E563" s="403">
        <v>0.19113833333333333</v>
      </c>
      <c r="F563" s="405">
        <v>0.19930333333333333</v>
      </c>
    </row>
    <row r="564" spans="1:6">
      <c r="A564" s="406" t="s">
        <v>653</v>
      </c>
      <c r="B564" s="391" t="s">
        <v>112</v>
      </c>
      <c r="C564" s="401">
        <v>0.10829166666666667</v>
      </c>
      <c r="E564" s="403">
        <v>0.11584833333333329</v>
      </c>
      <c r="F564" s="405">
        <v>7.1239999999999998E-2</v>
      </c>
    </row>
    <row r="565" spans="1:6">
      <c r="A565" s="406" t="s">
        <v>654</v>
      </c>
      <c r="B565" s="391" t="s">
        <v>112</v>
      </c>
      <c r="C565" s="401">
        <v>6.2395833333333324E-2</v>
      </c>
      <c r="E565" s="403">
        <v>0.20417750000000001</v>
      </c>
      <c r="F565" s="405">
        <v>3.2279999999999996E-2</v>
      </c>
    </row>
    <row r="566" spans="1:6">
      <c r="A566" s="406" t="s">
        <v>655</v>
      </c>
      <c r="B566" s="391" t="s">
        <v>112</v>
      </c>
      <c r="C566" s="401">
        <v>0.1826875</v>
      </c>
      <c r="E566" s="403">
        <v>2.3625E-3</v>
      </c>
      <c r="F566" s="405">
        <v>9.5340000000000008E-2</v>
      </c>
    </row>
    <row r="567" spans="1:6">
      <c r="A567" s="406" t="s">
        <v>656</v>
      </c>
      <c r="B567" s="391" t="s">
        <v>112</v>
      </c>
      <c r="C567" s="401">
        <v>0.23660416666666662</v>
      </c>
      <c r="E567" s="403">
        <v>0</v>
      </c>
      <c r="F567" s="405">
        <v>0.21146666666666664</v>
      </c>
    </row>
    <row r="568" spans="1:6">
      <c r="A568" s="406" t="s">
        <v>657</v>
      </c>
      <c r="B568" s="391" t="s">
        <v>112</v>
      </c>
      <c r="C568" s="401">
        <v>8.0395833333333333E-2</v>
      </c>
      <c r="E568" s="403">
        <v>0.41682750000000007</v>
      </c>
      <c r="F568" s="405">
        <v>8.2916666666666666E-2</v>
      </c>
    </row>
    <row r="569" spans="1:6">
      <c r="A569" s="406" t="s">
        <v>658</v>
      </c>
      <c r="B569" s="391" t="s">
        <v>112</v>
      </c>
      <c r="C569" s="401">
        <v>7.9416666666666663E-2</v>
      </c>
      <c r="E569" s="403">
        <v>3.1736666666666656E-2</v>
      </c>
      <c r="F569" s="405">
        <v>5.967666666666667E-2</v>
      </c>
    </row>
    <row r="570" spans="1:6">
      <c r="A570" s="406" t="s">
        <v>659</v>
      </c>
      <c r="B570" s="391" t="s">
        <v>112</v>
      </c>
      <c r="C570" s="401">
        <v>6.7791666666666653E-2</v>
      </c>
      <c r="E570" s="403">
        <v>0.10133166666666674</v>
      </c>
      <c r="F570" s="405">
        <v>1.1166666666666667E-2</v>
      </c>
    </row>
    <row r="571" spans="1:6">
      <c r="A571" s="406" t="s">
        <v>660</v>
      </c>
      <c r="B571" s="391" t="s">
        <v>112</v>
      </c>
      <c r="C571" s="401">
        <v>2.1562499999999998E-2</v>
      </c>
      <c r="E571" s="403">
        <v>0.25281416666666667</v>
      </c>
      <c r="F571" s="405">
        <v>6.7966666666666653E-3</v>
      </c>
    </row>
    <row r="572" spans="1:6">
      <c r="A572" s="406" t="s">
        <v>661</v>
      </c>
      <c r="B572" s="391" t="s">
        <v>112</v>
      </c>
      <c r="C572" s="401">
        <v>2.5583333333333333E-2</v>
      </c>
      <c r="E572" s="403">
        <v>0.22513666666666665</v>
      </c>
      <c r="F572" s="405">
        <v>4.6483333333333335E-2</v>
      </c>
    </row>
    <row r="573" spans="1:6">
      <c r="A573" s="406" t="s">
        <v>662</v>
      </c>
      <c r="B573" s="391" t="s">
        <v>112</v>
      </c>
      <c r="C573" s="401">
        <v>5.6437500000000002E-2</v>
      </c>
      <c r="E573" s="403">
        <v>5.7389166666666658E-2</v>
      </c>
      <c r="F573" s="405">
        <v>3.5926666666666669E-2</v>
      </c>
    </row>
    <row r="574" spans="1:6">
      <c r="A574" s="406" t="s">
        <v>663</v>
      </c>
      <c r="B574" s="391" t="s">
        <v>112</v>
      </c>
      <c r="C574" s="401">
        <v>0.19772916666666662</v>
      </c>
      <c r="E574" s="403">
        <v>0</v>
      </c>
      <c r="F574" s="405">
        <v>4.4423333333333329E-2</v>
      </c>
    </row>
    <row r="575" spans="1:6">
      <c r="A575" s="406" t="s">
        <v>664</v>
      </c>
      <c r="B575" s="391" t="s">
        <v>112</v>
      </c>
      <c r="C575" s="401">
        <v>0.15031249999999999</v>
      </c>
      <c r="E575" s="403">
        <v>2.975416666666672E-2</v>
      </c>
      <c r="F575" s="405">
        <v>0.10802999999999999</v>
      </c>
    </row>
    <row r="576" spans="1:6">
      <c r="A576" s="406" t="s">
        <v>665</v>
      </c>
      <c r="B576" s="391" t="s">
        <v>112</v>
      </c>
      <c r="C576" s="401">
        <v>0.17552083333333335</v>
      </c>
      <c r="E576" s="403">
        <v>2.5939166666666572E-2</v>
      </c>
      <c r="F576" s="405">
        <v>7.9623333333333338E-2</v>
      </c>
    </row>
    <row r="577" spans="1:6">
      <c r="A577" s="406" t="s">
        <v>666</v>
      </c>
      <c r="B577" s="391" t="s">
        <v>112</v>
      </c>
      <c r="C577" s="401">
        <v>0.10170833333333333</v>
      </c>
      <c r="E577" s="403">
        <v>0.19581833333333329</v>
      </c>
      <c r="F577" s="405">
        <v>6.7906666666666671E-2</v>
      </c>
    </row>
    <row r="578" spans="1:6">
      <c r="A578" s="406" t="s">
        <v>667</v>
      </c>
      <c r="B578" s="391" t="s">
        <v>112</v>
      </c>
      <c r="C578" s="401">
        <v>8.6708333333333332E-2</v>
      </c>
      <c r="E578" s="403">
        <v>0.11641833333333333</v>
      </c>
      <c r="F578" s="405">
        <v>6.4773333333333336E-2</v>
      </c>
    </row>
    <row r="579" spans="1:6">
      <c r="A579" s="406" t="s">
        <v>668</v>
      </c>
      <c r="B579" s="391" t="s">
        <v>112</v>
      </c>
      <c r="C579" s="401">
        <v>9.6979166666666658E-2</v>
      </c>
      <c r="E579" s="403">
        <v>4.0620833333333245E-2</v>
      </c>
      <c r="F579" s="405">
        <v>6.1699999999999998E-2</v>
      </c>
    </row>
    <row r="580" spans="1:6">
      <c r="A580" s="406" t="s">
        <v>669</v>
      </c>
      <c r="B580" s="391" t="s">
        <v>112</v>
      </c>
      <c r="C580" s="401">
        <v>4.9342998348871875E-2</v>
      </c>
      <c r="E580" s="403">
        <v>0.22522366831779475</v>
      </c>
      <c r="F580" s="405">
        <v>8.8966666666666673E-3</v>
      </c>
    </row>
    <row r="581" spans="1:6">
      <c r="A581" s="406" t="s">
        <v>670</v>
      </c>
      <c r="B581" s="391" t="s">
        <v>112</v>
      </c>
      <c r="C581" s="401">
        <v>9.9583333333333315E-2</v>
      </c>
      <c r="E581" s="403">
        <v>3.419333333333327E-2</v>
      </c>
      <c r="F581" s="405">
        <v>8.6993333333333339E-2</v>
      </c>
    </row>
    <row r="582" spans="1:6">
      <c r="A582" s="406" t="s">
        <v>671</v>
      </c>
      <c r="B582" s="391" t="s">
        <v>112</v>
      </c>
      <c r="C582" s="401">
        <v>8.55625E-2</v>
      </c>
      <c r="E582" s="403">
        <v>6.6440833333333241E-2</v>
      </c>
      <c r="F582" s="405">
        <v>2.6720000000000001E-2</v>
      </c>
    </row>
    <row r="583" spans="1:6">
      <c r="A583" s="406" t="s">
        <v>672</v>
      </c>
      <c r="B583" s="391" t="s">
        <v>112</v>
      </c>
      <c r="C583" s="401">
        <v>1.0500000000000001E-2</v>
      </c>
      <c r="E583" s="403">
        <v>8.9239999999999944E-2</v>
      </c>
      <c r="F583" s="405">
        <v>7.0390000000000008E-2</v>
      </c>
    </row>
    <row r="584" spans="1:6">
      <c r="A584" s="406" t="s">
        <v>673</v>
      </c>
      <c r="B584" s="391" t="s">
        <v>112</v>
      </c>
      <c r="C584" s="401">
        <v>2.00625E-2</v>
      </c>
      <c r="E584" s="403">
        <v>7.0890833333333347E-2</v>
      </c>
      <c r="F584" s="405">
        <v>3.1166666666666669E-3</v>
      </c>
    </row>
    <row r="585" spans="1:6">
      <c r="A585" s="406" t="s">
        <v>674</v>
      </c>
      <c r="B585" s="391" t="s">
        <v>112</v>
      </c>
      <c r="C585" s="401">
        <v>0.13925000000000001</v>
      </c>
      <c r="E585" s="403">
        <v>4.5689999999999918E-2</v>
      </c>
      <c r="F585" s="405">
        <v>7.8406666666666666E-2</v>
      </c>
    </row>
    <row r="586" spans="1:6">
      <c r="A586" s="406" t="s">
        <v>675</v>
      </c>
      <c r="B586" s="391" t="s">
        <v>112</v>
      </c>
      <c r="C586" s="401">
        <v>0.18472916666666669</v>
      </c>
      <c r="E586" s="403">
        <v>1.09408333333334E-2</v>
      </c>
      <c r="F586" s="405">
        <v>4.4199999999999996E-2</v>
      </c>
    </row>
    <row r="587" spans="1:6">
      <c r="A587" s="406" t="s">
        <v>676</v>
      </c>
      <c r="B587" s="391" t="s">
        <v>112</v>
      </c>
      <c r="C587" s="401">
        <v>2.046329973220825E-2</v>
      </c>
      <c r="E587" s="403">
        <v>0.10581003360112512</v>
      </c>
      <c r="F587" s="405">
        <v>1.208E-2</v>
      </c>
    </row>
    <row r="588" spans="1:6">
      <c r="A588" s="406" t="s">
        <v>677</v>
      </c>
      <c r="B588" s="391" t="s">
        <v>112</v>
      </c>
      <c r="C588" s="401">
        <v>6.9583333333333344E-2</v>
      </c>
      <c r="E588" s="403">
        <v>3.39E-2</v>
      </c>
      <c r="F588" s="405">
        <v>3.5966666666666664E-3</v>
      </c>
    </row>
    <row r="589" spans="1:6">
      <c r="A589" s="406" t="s">
        <v>678</v>
      </c>
      <c r="B589" s="391" t="s">
        <v>112</v>
      </c>
      <c r="C589" s="401">
        <v>8.9583333333333323E-4</v>
      </c>
      <c r="E589" s="403">
        <v>0.63591750000000002</v>
      </c>
      <c r="F589" s="405">
        <v>0.10908333333333334</v>
      </c>
    </row>
    <row r="590" spans="1:6">
      <c r="A590" s="406" t="s">
        <v>679</v>
      </c>
      <c r="B590" s="391" t="s">
        <v>112</v>
      </c>
      <c r="C590" s="401">
        <v>2.0562499999999997E-2</v>
      </c>
      <c r="E590" s="403">
        <v>4.7377499999999878E-2</v>
      </c>
      <c r="F590" s="405">
        <v>2.8366666666666666E-3</v>
      </c>
    </row>
    <row r="591" spans="1:6">
      <c r="A591" s="406" t="s">
        <v>680</v>
      </c>
      <c r="B591" s="391" t="s">
        <v>112</v>
      </c>
      <c r="C591" s="401">
        <v>5.1229166666666666E-2</v>
      </c>
      <c r="E591" s="403">
        <v>0.10061416666666673</v>
      </c>
      <c r="F591" s="405">
        <v>9.3220000000000011E-2</v>
      </c>
    </row>
    <row r="592" spans="1:6">
      <c r="A592" s="406" t="s">
        <v>681</v>
      </c>
      <c r="B592" s="391" t="s">
        <v>112</v>
      </c>
      <c r="C592" s="401">
        <v>5.99783354918162E-2</v>
      </c>
      <c r="E592" s="403">
        <v>9.7484997841517151E-2</v>
      </c>
      <c r="F592" s="405">
        <v>0.23226333333333332</v>
      </c>
    </row>
    <row r="593" spans="1:6">
      <c r="A593" s="406" t="s">
        <v>682</v>
      </c>
      <c r="B593" s="391" t="s">
        <v>112</v>
      </c>
      <c r="C593" s="401">
        <v>0.1018125</v>
      </c>
      <c r="E593" s="403">
        <v>0.1410908333333333</v>
      </c>
      <c r="F593" s="405">
        <v>0.25590666666666662</v>
      </c>
    </row>
    <row r="594" spans="1:6">
      <c r="A594" s="406" t="s">
        <v>683</v>
      </c>
      <c r="B594" s="391" t="s">
        <v>112</v>
      </c>
      <c r="C594" s="401">
        <v>7.5166666666666673E-2</v>
      </c>
      <c r="E594" s="403">
        <v>0.18251333333333336</v>
      </c>
      <c r="F594" s="405">
        <v>2.6069999999999996E-2</v>
      </c>
    </row>
    <row r="596" spans="1:6">
      <c r="A596" s="365" t="s">
        <v>684</v>
      </c>
    </row>
    <row r="598" spans="1:6">
      <c r="A598" s="406" t="s">
        <v>685</v>
      </c>
      <c r="B598" s="391" t="s">
        <v>112</v>
      </c>
      <c r="D598" s="409">
        <v>0.27190800189971925</v>
      </c>
      <c r="E598" s="403">
        <v>0.20313533333333336</v>
      </c>
      <c r="F598" s="405">
        <v>0.4385</v>
      </c>
    </row>
    <row r="599" spans="1:6">
      <c r="A599" s="406" t="s">
        <v>686</v>
      </c>
      <c r="B599" s="391" t="s">
        <v>112</v>
      </c>
      <c r="D599" s="409">
        <v>0.22475180157025654</v>
      </c>
      <c r="E599" s="403">
        <v>0.18702486509641011</v>
      </c>
      <c r="F599" s="405">
        <v>0.53963333333333341</v>
      </c>
    </row>
    <row r="600" spans="1:6">
      <c r="A600" s="406" t="s">
        <v>687</v>
      </c>
      <c r="B600" s="391" t="s">
        <v>112</v>
      </c>
      <c r="D600" s="409">
        <v>7.4520833333333328E-2</v>
      </c>
      <c r="E600" s="403">
        <v>0.14227583333333327</v>
      </c>
      <c r="F600" s="405">
        <v>4.7100000000000006E-3</v>
      </c>
    </row>
    <row r="601" spans="1:6">
      <c r="A601" s="406" t="s">
        <v>688</v>
      </c>
      <c r="B601" s="391" t="s">
        <v>112</v>
      </c>
      <c r="D601" s="409">
        <v>4.5978260869565225E-2</v>
      </c>
      <c r="E601" s="403">
        <v>0.13442173913043479</v>
      </c>
      <c r="F601" s="405">
        <v>3.8E-3</v>
      </c>
    </row>
    <row r="602" spans="1:6">
      <c r="A602" s="406" t="s">
        <v>739</v>
      </c>
      <c r="B602" s="391" t="s">
        <v>112</v>
      </c>
      <c r="D602" s="409">
        <v>4.7750000000000001E-2</v>
      </c>
      <c r="E602" s="403">
        <v>0.13591033333333333</v>
      </c>
      <c r="F602" s="405">
        <v>5.4233333333333347E-3</v>
      </c>
    </row>
    <row r="603" spans="1:6">
      <c r="A603" s="406" t="s">
        <v>740</v>
      </c>
      <c r="B603" s="391" t="s">
        <v>112</v>
      </c>
      <c r="D603" s="409">
        <v>0.19981884057971017</v>
      </c>
      <c r="E603" s="403">
        <v>0.61221449275362316</v>
      </c>
      <c r="F603" s="405">
        <v>1.2566666666666665E-2</v>
      </c>
    </row>
    <row r="604" spans="1:6">
      <c r="A604" s="406" t="s">
        <v>741</v>
      </c>
      <c r="B604" s="391" t="s">
        <v>112</v>
      </c>
      <c r="D604" s="409">
        <v>5.0937499999999997E-2</v>
      </c>
      <c r="E604" s="403">
        <v>0.13499583333333337</v>
      </c>
      <c r="F604" s="405">
        <v>6.4400000000000004E-3</v>
      </c>
    </row>
    <row r="605" spans="1:6">
      <c r="A605" s="406" t="s">
        <v>742</v>
      </c>
      <c r="B605" s="391" t="s">
        <v>112</v>
      </c>
      <c r="D605" s="409">
        <v>0.20208333333333336</v>
      </c>
      <c r="E605" s="403">
        <v>0.61240000000000006</v>
      </c>
      <c r="F605" s="405">
        <v>2.3650000000000001E-2</v>
      </c>
    </row>
    <row r="606" spans="1:6">
      <c r="A606" s="406" t="s">
        <v>689</v>
      </c>
      <c r="B606" s="391" t="s">
        <v>112</v>
      </c>
      <c r="D606" s="409">
        <v>6.1437499999999999E-2</v>
      </c>
      <c r="E606" s="403">
        <v>0.16495250000000003</v>
      </c>
      <c r="F606" s="405">
        <v>5.1200000000000004E-3</v>
      </c>
    </row>
    <row r="607" spans="1:6">
      <c r="A607" s="406" t="s">
        <v>690</v>
      </c>
      <c r="B607" s="391" t="s">
        <v>112</v>
      </c>
      <c r="D607" s="409">
        <v>0.20104166666666667</v>
      </c>
      <c r="E607" s="403">
        <v>0.61479166666666663</v>
      </c>
      <c r="F607" s="405">
        <v>9.4666666666666666E-3</v>
      </c>
    </row>
    <row r="608" spans="1:6">
      <c r="A608" s="406" t="s">
        <v>743</v>
      </c>
      <c r="B608" s="391" t="s">
        <v>112</v>
      </c>
      <c r="D608" s="409">
        <v>4.4791666666666667E-2</v>
      </c>
      <c r="E608" s="403">
        <v>0.1400516666666666</v>
      </c>
      <c r="F608" s="405">
        <v>5.3566666666666658E-3</v>
      </c>
    </row>
    <row r="609" spans="1:6">
      <c r="A609" s="406" t="s">
        <v>744</v>
      </c>
      <c r="B609" s="391" t="s">
        <v>112</v>
      </c>
      <c r="D609" s="409">
        <v>0.21344202898550724</v>
      </c>
      <c r="E609" s="403">
        <v>0.58752463768115948</v>
      </c>
      <c r="F609" s="405">
        <v>1.24E-2</v>
      </c>
    </row>
    <row r="610" spans="1:6">
      <c r="A610" s="406" t="s">
        <v>691</v>
      </c>
      <c r="B610" s="391" t="s">
        <v>112</v>
      </c>
      <c r="D610" s="409">
        <v>5.5374999999999994E-2</v>
      </c>
      <c r="E610" s="403">
        <v>0.15267500000000001</v>
      </c>
      <c r="F610" s="405">
        <v>4.0000000000000001E-3</v>
      </c>
    </row>
    <row r="611" spans="1:6">
      <c r="A611" s="406" t="s">
        <v>692</v>
      </c>
      <c r="B611" s="391" t="s">
        <v>112</v>
      </c>
      <c r="D611" s="409">
        <v>0.17270833333333332</v>
      </c>
      <c r="E611" s="403">
        <v>0.62929166666666669</v>
      </c>
      <c r="F611" s="405">
        <v>1.1699999999999999E-2</v>
      </c>
    </row>
    <row r="612" spans="1:6">
      <c r="A612" s="406" t="s">
        <v>693</v>
      </c>
      <c r="B612" s="391" t="s">
        <v>112</v>
      </c>
      <c r="D612" s="409">
        <v>4.539583333333333E-2</v>
      </c>
      <c r="E612" s="403">
        <v>0.11822749999999997</v>
      </c>
      <c r="F612" s="405">
        <v>4.7733333333333334E-3</v>
      </c>
    </row>
    <row r="613" spans="1:6">
      <c r="A613" s="406" t="s">
        <v>694</v>
      </c>
      <c r="B613" s="391" t="s">
        <v>112</v>
      </c>
      <c r="D613" s="409">
        <v>0.20916666666666667</v>
      </c>
      <c r="E613" s="403">
        <v>0.6222333333333333</v>
      </c>
      <c r="F613" s="405">
        <v>1.3300000000000001E-2</v>
      </c>
    </row>
    <row r="614" spans="1:6">
      <c r="A614" s="406" t="s">
        <v>695</v>
      </c>
      <c r="B614" s="391" t="s">
        <v>112</v>
      </c>
      <c r="D614" s="409">
        <v>5.720833333333334E-2</v>
      </c>
      <c r="E614" s="403">
        <v>0.12908166666666659</v>
      </c>
      <c r="F614" s="405">
        <v>5.3833333333333346E-3</v>
      </c>
    </row>
    <row r="615" spans="1:6">
      <c r="A615" s="406" t="s">
        <v>696</v>
      </c>
      <c r="B615" s="391" t="s">
        <v>112</v>
      </c>
      <c r="D615" s="409">
        <v>0.22166666666666668</v>
      </c>
      <c r="E615" s="403">
        <v>0.59986666666666655</v>
      </c>
      <c r="F615" s="405">
        <v>1.2366666666666666E-2</v>
      </c>
    </row>
    <row r="616" spans="1:6">
      <c r="A616" s="406" t="s">
        <v>697</v>
      </c>
      <c r="B616" s="391" t="s">
        <v>112</v>
      </c>
      <c r="D616" s="409">
        <v>0.21229166666666666</v>
      </c>
      <c r="E616" s="403">
        <v>0.5788416666666667</v>
      </c>
      <c r="F616" s="405">
        <v>5.4299999999999994E-2</v>
      </c>
    </row>
    <row r="617" spans="1:6">
      <c r="A617" s="406" t="s">
        <v>698</v>
      </c>
      <c r="B617" s="391" t="s">
        <v>112</v>
      </c>
      <c r="D617" s="409">
        <v>0.18964583333333335</v>
      </c>
      <c r="E617" s="403">
        <v>0.64000416666666671</v>
      </c>
      <c r="F617" s="405">
        <v>2.1320000000000002E-2</v>
      </c>
    </row>
    <row r="618" spans="1:6">
      <c r="A618" s="406" t="s">
        <v>699</v>
      </c>
      <c r="B618" s="391" t="s">
        <v>112</v>
      </c>
      <c r="D618" s="409">
        <v>6.310416666666667E-2</v>
      </c>
      <c r="E618" s="403">
        <v>0.1630224999999999</v>
      </c>
      <c r="F618" s="405">
        <v>5.2466666666666668E-3</v>
      </c>
    </row>
    <row r="619" spans="1:6">
      <c r="A619" s="406" t="s">
        <v>700</v>
      </c>
      <c r="B619" s="391" t="s">
        <v>112</v>
      </c>
      <c r="D619" s="409">
        <v>0.23152173913043478</v>
      </c>
      <c r="E619" s="403">
        <v>0.62004492753623186</v>
      </c>
      <c r="F619" s="405">
        <v>7.7000000000000002E-3</v>
      </c>
    </row>
    <row r="620" spans="1:6">
      <c r="A620" s="406" t="s">
        <v>701</v>
      </c>
      <c r="B620" s="391" t="s">
        <v>112</v>
      </c>
      <c r="D620" s="409">
        <v>0.15995833333333334</v>
      </c>
      <c r="E620" s="403">
        <v>0.52376166666666668</v>
      </c>
      <c r="F620" s="405">
        <v>0.26075333333333334</v>
      </c>
    </row>
    <row r="621" spans="1:6">
      <c r="A621" s="406" t="s">
        <v>702</v>
      </c>
      <c r="B621" s="391" t="s">
        <v>112</v>
      </c>
      <c r="D621" s="409">
        <v>0.13162240091959634</v>
      </c>
      <c r="E621" s="403">
        <v>0.54730426574707036</v>
      </c>
      <c r="F621" s="405">
        <v>0.28048333333333336</v>
      </c>
    </row>
    <row r="622" spans="1:6">
      <c r="A622" s="406" t="s">
        <v>703</v>
      </c>
      <c r="B622" s="391" t="s">
        <v>112</v>
      </c>
      <c r="D622" s="409">
        <v>0.36030100240707397</v>
      </c>
      <c r="E622" s="403">
        <v>0.38439899759292606</v>
      </c>
      <c r="F622" s="405">
        <v>0.14633333333333332</v>
      </c>
    </row>
    <row r="623" spans="1:6">
      <c r="A623" s="406" t="s">
        <v>704</v>
      </c>
      <c r="B623" s="391" t="s">
        <v>112</v>
      </c>
      <c r="D623" s="409">
        <v>2.3810700159072874E-2</v>
      </c>
      <c r="E623" s="403">
        <v>4.2752633333333422E-2</v>
      </c>
      <c r="F623" s="405">
        <v>1.6060000000000001E-2</v>
      </c>
    </row>
    <row r="624" spans="1:6">
      <c r="A624" s="406" t="s">
        <v>705</v>
      </c>
      <c r="B624" s="391" t="s">
        <v>112</v>
      </c>
      <c r="D624" s="409">
        <v>0.35687500238418579</v>
      </c>
      <c r="E624" s="403">
        <v>0.28482833333333335</v>
      </c>
      <c r="F624" s="405">
        <v>0.26180999999999999</v>
      </c>
    </row>
    <row r="625" spans="1:6">
      <c r="A625" s="406" t="s">
        <v>706</v>
      </c>
      <c r="B625" s="391" t="s">
        <v>112</v>
      </c>
      <c r="D625" s="409">
        <v>6.5531767104466759E-2</v>
      </c>
      <c r="E625" s="403">
        <v>2.1268233333333327E-2</v>
      </c>
      <c r="F625" s="405">
        <v>3.953333333333333E-2</v>
      </c>
    </row>
    <row r="626" spans="1:6">
      <c r="A626" s="406" t="s">
        <v>707</v>
      </c>
      <c r="B626" s="391" t="s">
        <v>112</v>
      </c>
      <c r="D626" s="409">
        <v>0.33575000000000005</v>
      </c>
      <c r="E626" s="403">
        <v>0.43786333333333327</v>
      </c>
      <c r="F626" s="405">
        <v>0.10341999999999998</v>
      </c>
    </row>
    <row r="627" spans="1:6">
      <c r="A627" s="406" t="s">
        <v>708</v>
      </c>
      <c r="B627" s="391" t="s">
        <v>112</v>
      </c>
      <c r="D627" s="409">
        <v>0.11108333333333333</v>
      </c>
      <c r="E627" s="403">
        <v>0.1238933333333334</v>
      </c>
      <c r="F627" s="405">
        <v>3.7840000000000006E-2</v>
      </c>
    </row>
    <row r="629" spans="1:6">
      <c r="A629" s="365" t="s">
        <v>709</v>
      </c>
    </row>
    <row r="631" spans="1:6">
      <c r="A631" s="406" t="s">
        <v>710</v>
      </c>
      <c r="B631" s="391" t="s">
        <v>112</v>
      </c>
      <c r="D631" s="409">
        <v>0.18554759385108949</v>
      </c>
      <c r="E631" s="403">
        <v>0.29547240000000002</v>
      </c>
      <c r="F631" s="405">
        <v>0.47324333333333335</v>
      </c>
    </row>
    <row r="632" spans="1:6">
      <c r="A632" s="406" t="s">
        <v>711</v>
      </c>
      <c r="B632" s="391" t="s">
        <v>112</v>
      </c>
      <c r="D632" s="409">
        <v>0.18509367332776389</v>
      </c>
      <c r="E632" s="403">
        <v>0.2913496600055695</v>
      </c>
      <c r="F632" s="405">
        <v>0.46279666666666663</v>
      </c>
    </row>
    <row r="633" spans="1:6">
      <c r="A633" s="406" t="s">
        <v>712</v>
      </c>
      <c r="B633" s="391" t="s">
        <v>112</v>
      </c>
      <c r="D633" s="409">
        <v>0.14536340101559955</v>
      </c>
      <c r="E633" s="403">
        <v>0.15078659898440039</v>
      </c>
      <c r="F633" s="405">
        <v>0.63458999999999999</v>
      </c>
    </row>
    <row r="634" spans="1:6">
      <c r="A634" s="406" t="s">
        <v>713</v>
      </c>
      <c r="B634" s="391" t="s">
        <v>112</v>
      </c>
      <c r="D634" s="409">
        <v>3.6918341231069698E-2</v>
      </c>
      <c r="E634" s="403">
        <v>0.10401665876893026</v>
      </c>
      <c r="F634" s="405">
        <v>0.41976333333333338</v>
      </c>
    </row>
    <row r="635" spans="1:6">
      <c r="A635" s="406" t="s">
        <v>714</v>
      </c>
      <c r="B635" s="391" t="s">
        <v>112</v>
      </c>
    </row>
    <row r="636" spans="1:6">
      <c r="A636" s="406" t="s">
        <v>715</v>
      </c>
      <c r="B636" s="391" t="s">
        <v>112</v>
      </c>
      <c r="D636" s="409">
        <v>1.4062667172749838E-2</v>
      </c>
      <c r="E636" s="403">
        <v>0.79173066616058352</v>
      </c>
      <c r="F636" s="405">
        <v>1.9800000000000004E-3</v>
      </c>
    </row>
    <row r="637" spans="1:6">
      <c r="A637" s="406" t="s">
        <v>716</v>
      </c>
      <c r="B637" s="391" t="s">
        <v>112</v>
      </c>
      <c r="D637" s="409">
        <v>0.21164667428334558</v>
      </c>
      <c r="E637" s="403">
        <v>0.21617665904998767</v>
      </c>
      <c r="F637" s="405">
        <v>0.5043266666666667</v>
      </c>
    </row>
    <row r="638" spans="1:6">
      <c r="A638" s="406" t="s">
        <v>717</v>
      </c>
      <c r="B638" s="391" t="s">
        <v>112</v>
      </c>
      <c r="D638" s="409">
        <v>0.14083867173512776</v>
      </c>
      <c r="E638" s="403">
        <v>0.43312199493153891</v>
      </c>
      <c r="F638" s="405">
        <v>0.32252933333333339</v>
      </c>
    </row>
    <row r="639" spans="1:6">
      <c r="A639" s="406" t="s">
        <v>718</v>
      </c>
      <c r="B639" s="391" t="s">
        <v>112</v>
      </c>
      <c r="D639" s="409">
        <v>2.9803666666666659E-2</v>
      </c>
      <c r="E639" s="403">
        <v>0.43917633333333334</v>
      </c>
      <c r="F639" s="405">
        <v>7.4700000000000001E-3</v>
      </c>
    </row>
    <row r="640" spans="1:6">
      <c r="A640" s="406" t="s">
        <v>719</v>
      </c>
      <c r="B640" s="391" t="s">
        <v>112</v>
      </c>
      <c r="D640" s="409">
        <v>2.5229166666666667E-2</v>
      </c>
      <c r="E640" s="403">
        <v>0.29569416666666659</v>
      </c>
      <c r="F640" s="405">
        <v>0.12761666666666668</v>
      </c>
    </row>
    <row r="641" spans="1:6">
      <c r="A641" s="406" t="s">
        <v>720</v>
      </c>
      <c r="B641" s="391" t="s">
        <v>112</v>
      </c>
      <c r="D641" s="409">
        <v>0.139708005027771</v>
      </c>
      <c r="E641" s="403">
        <v>0.18363866163889569</v>
      </c>
      <c r="F641" s="405">
        <v>0.59359666666666666</v>
      </c>
    </row>
  </sheetData>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sheetPr>
    <tabColor theme="2" tint="-0.499984740745262"/>
  </sheetPr>
  <dimension ref="A1:R400"/>
  <sheetViews>
    <sheetView workbookViewId="0">
      <selection activeCell="E5" sqref="E5"/>
    </sheetView>
  </sheetViews>
  <sheetFormatPr defaultRowHeight="15"/>
  <cols>
    <col min="1" max="1" width="0.85546875" customWidth="1"/>
    <col min="2" max="2" width="20.7109375" customWidth="1"/>
    <col min="3" max="3" width="4.7109375" style="124" customWidth="1"/>
    <col min="4" max="4" width="0.85546875" customWidth="1"/>
    <col min="5" max="5" width="20.7109375" customWidth="1"/>
    <col min="6" max="6" width="4.7109375" style="124" customWidth="1"/>
    <col min="7" max="7" width="0.85546875" customWidth="1"/>
    <col min="8" max="8" width="20.7109375" customWidth="1"/>
    <col min="9" max="9" width="4.7109375" customWidth="1"/>
    <col min="10" max="10" width="0.85546875" customWidth="1"/>
    <col min="11" max="11" width="5.7109375" customWidth="1"/>
    <col min="12" max="12" width="0.85546875" customWidth="1"/>
    <col min="13" max="13" width="25.7109375" style="130" customWidth="1"/>
    <col min="14" max="14" width="9.140625" style="130"/>
    <col min="15" max="15" width="0.85546875" customWidth="1"/>
    <col min="16" max="16" width="25.7109375" style="130" customWidth="1"/>
    <col min="17" max="17" width="9.140625" style="130"/>
    <col min="18" max="18" width="0.85546875" customWidth="1"/>
  </cols>
  <sheetData>
    <row r="1" spans="1:18" ht="6" customHeight="1">
      <c r="A1" s="102"/>
      <c r="B1" s="102"/>
      <c r="C1" s="125"/>
      <c r="D1" s="102"/>
      <c r="E1" s="102"/>
      <c r="F1" s="125"/>
      <c r="G1" s="102"/>
      <c r="H1" s="102"/>
      <c r="I1" s="102"/>
      <c r="J1" s="102"/>
      <c r="L1" s="102"/>
      <c r="M1" s="102"/>
      <c r="N1" s="125"/>
      <c r="O1" s="102"/>
      <c r="P1" s="102"/>
      <c r="Q1" s="125"/>
      <c r="R1" s="102"/>
    </row>
    <row r="2" spans="1:18">
      <c r="A2" s="102"/>
      <c r="B2" s="139" t="s">
        <v>71</v>
      </c>
      <c r="C2" s="139" t="s">
        <v>72</v>
      </c>
      <c r="D2" s="100"/>
      <c r="E2" s="140" t="s">
        <v>71</v>
      </c>
      <c r="F2" s="140" t="s">
        <v>72</v>
      </c>
      <c r="G2" s="100"/>
      <c r="H2" s="141" t="s">
        <v>71</v>
      </c>
      <c r="I2" s="141" t="s">
        <v>72</v>
      </c>
      <c r="J2" s="100"/>
      <c r="L2" s="102"/>
      <c r="M2" s="147" t="s">
        <v>71</v>
      </c>
      <c r="N2" s="147" t="s">
        <v>89</v>
      </c>
      <c r="O2" s="100"/>
      <c r="P2" s="147" t="s">
        <v>80</v>
      </c>
      <c r="Q2" s="147" t="s">
        <v>89</v>
      </c>
      <c r="R2" s="100"/>
    </row>
    <row r="3" spans="1:18" ht="6" customHeight="1">
      <c r="A3" s="102"/>
      <c r="B3" s="102"/>
      <c r="C3" s="125"/>
      <c r="D3" s="102"/>
      <c r="E3" s="102"/>
      <c r="F3" s="125"/>
      <c r="G3" s="102"/>
      <c r="H3" s="102"/>
      <c r="I3" s="102"/>
      <c r="J3" s="102"/>
      <c r="L3" s="102"/>
      <c r="M3" s="102"/>
      <c r="N3" s="125"/>
      <c r="O3" s="102"/>
      <c r="P3" s="102"/>
      <c r="Q3" s="125"/>
      <c r="R3" s="102"/>
    </row>
    <row r="4" spans="1:18">
      <c r="A4" s="102"/>
      <c r="B4" s="134" t="s">
        <v>67</v>
      </c>
      <c r="C4" s="131">
        <v>138</v>
      </c>
      <c r="D4" s="102"/>
      <c r="E4" s="138" t="s">
        <v>35</v>
      </c>
      <c r="F4" s="144">
        <v>79</v>
      </c>
      <c r="G4" s="102"/>
      <c r="H4" s="143" t="s">
        <v>74</v>
      </c>
      <c r="I4" s="142">
        <v>48</v>
      </c>
      <c r="J4" s="102"/>
      <c r="L4" s="102"/>
      <c r="M4" s="148" t="s">
        <v>85</v>
      </c>
      <c r="N4" s="149">
        <v>100</v>
      </c>
      <c r="O4" s="102"/>
      <c r="P4" s="148" t="s">
        <v>81</v>
      </c>
      <c r="Q4" s="149">
        <v>159</v>
      </c>
      <c r="R4" s="102"/>
    </row>
    <row r="5" spans="1:18">
      <c r="A5" s="102"/>
      <c r="B5" s="134" t="s">
        <v>26</v>
      </c>
      <c r="C5" s="131">
        <v>138</v>
      </c>
      <c r="D5" s="102"/>
      <c r="E5" s="138" t="s">
        <v>57</v>
      </c>
      <c r="F5" s="145">
        <v>79</v>
      </c>
      <c r="G5" s="102"/>
      <c r="H5" s="143" t="s">
        <v>75</v>
      </c>
      <c r="I5" s="142">
        <v>46</v>
      </c>
      <c r="J5" s="102"/>
      <c r="L5" s="102"/>
      <c r="M5" s="148" t="s">
        <v>101</v>
      </c>
      <c r="N5" s="149">
        <v>88</v>
      </c>
      <c r="O5" s="102"/>
      <c r="P5" s="148" t="s">
        <v>82</v>
      </c>
      <c r="Q5" s="149">
        <v>104</v>
      </c>
      <c r="R5" s="102"/>
    </row>
    <row r="6" spans="1:18">
      <c r="A6" s="102"/>
      <c r="B6" s="134" t="s">
        <v>73</v>
      </c>
      <c r="C6" s="131">
        <v>137</v>
      </c>
      <c r="D6" s="102"/>
      <c r="E6" s="138" t="s">
        <v>48</v>
      </c>
      <c r="F6" s="144">
        <v>78</v>
      </c>
      <c r="G6" s="102"/>
      <c r="H6" s="143" t="s">
        <v>76</v>
      </c>
      <c r="I6" s="142">
        <v>44</v>
      </c>
      <c r="J6" s="102"/>
      <c r="L6" s="102"/>
      <c r="M6" s="148" t="s">
        <v>86</v>
      </c>
      <c r="N6" s="149">
        <v>79</v>
      </c>
      <c r="O6" s="102"/>
      <c r="P6" s="148" t="s">
        <v>25</v>
      </c>
      <c r="Q6" s="149">
        <v>88</v>
      </c>
      <c r="R6" s="102"/>
    </row>
    <row r="7" spans="1:18">
      <c r="A7" s="102"/>
      <c r="B7" s="134" t="s">
        <v>49</v>
      </c>
      <c r="C7" s="131">
        <v>121</v>
      </c>
      <c r="D7" s="102"/>
      <c r="E7" s="138" t="s">
        <v>78</v>
      </c>
      <c r="F7" s="144">
        <v>77</v>
      </c>
      <c r="G7" s="102"/>
      <c r="H7" s="143" t="s">
        <v>38</v>
      </c>
      <c r="I7" s="142">
        <v>39</v>
      </c>
      <c r="J7" s="102"/>
      <c r="L7" s="102"/>
      <c r="M7" s="148" t="s">
        <v>79</v>
      </c>
      <c r="N7" s="149">
        <v>70</v>
      </c>
      <c r="O7" s="102"/>
      <c r="P7" s="148" t="s">
        <v>84</v>
      </c>
      <c r="Q7" s="149">
        <v>77</v>
      </c>
      <c r="R7" s="102"/>
    </row>
    <row r="8" spans="1:18">
      <c r="A8" s="102"/>
      <c r="B8" s="134" t="s">
        <v>44</v>
      </c>
      <c r="C8" s="131">
        <v>119</v>
      </c>
      <c r="D8" s="102"/>
      <c r="E8" s="138" t="s">
        <v>60</v>
      </c>
      <c r="F8" s="145">
        <v>75</v>
      </c>
      <c r="G8" s="102"/>
      <c r="H8" s="143" t="s">
        <v>41</v>
      </c>
      <c r="I8" s="142">
        <v>38</v>
      </c>
      <c r="J8" s="102"/>
      <c r="L8" s="102"/>
      <c r="M8" s="148" t="s">
        <v>87</v>
      </c>
      <c r="N8" s="149">
        <v>69</v>
      </c>
      <c r="O8" s="102"/>
      <c r="P8" s="148" t="s">
        <v>83</v>
      </c>
      <c r="Q8" s="149">
        <v>74</v>
      </c>
      <c r="R8" s="102"/>
    </row>
    <row r="9" spans="1:18">
      <c r="A9" s="102"/>
      <c r="B9" s="134" t="s">
        <v>39</v>
      </c>
      <c r="C9" s="131">
        <v>115</v>
      </c>
      <c r="D9" s="102"/>
      <c r="E9" s="138" t="s">
        <v>66</v>
      </c>
      <c r="F9" s="145">
        <v>74</v>
      </c>
      <c r="G9" s="102"/>
      <c r="H9" s="143" t="s">
        <v>65</v>
      </c>
      <c r="I9" s="142">
        <v>32</v>
      </c>
      <c r="J9" s="102"/>
      <c r="L9" s="102"/>
      <c r="M9" s="148" t="s">
        <v>88</v>
      </c>
      <c r="N9" s="149">
        <v>60</v>
      </c>
      <c r="O9" s="102"/>
      <c r="P9" s="148"/>
      <c r="Q9" s="149"/>
      <c r="R9" s="102"/>
    </row>
    <row r="10" spans="1:18">
      <c r="A10" s="102"/>
      <c r="B10" s="134" t="s">
        <v>51</v>
      </c>
      <c r="C10" s="131">
        <v>107</v>
      </c>
      <c r="D10" s="102"/>
      <c r="E10" s="138" t="s">
        <v>54</v>
      </c>
      <c r="F10" s="145">
        <v>73</v>
      </c>
      <c r="G10" s="102"/>
      <c r="H10" s="143" t="s">
        <v>77</v>
      </c>
      <c r="I10" s="142">
        <v>27</v>
      </c>
      <c r="J10" s="102"/>
      <c r="L10" s="102"/>
      <c r="M10" s="148"/>
      <c r="N10" s="149"/>
      <c r="O10" s="102"/>
      <c r="P10" s="148"/>
      <c r="Q10" s="149"/>
      <c r="R10" s="102"/>
    </row>
    <row r="11" spans="1:18">
      <c r="A11" s="102"/>
      <c r="B11" s="134" t="s">
        <v>52</v>
      </c>
      <c r="C11" s="131">
        <v>105</v>
      </c>
      <c r="D11" s="102"/>
      <c r="E11" s="138" t="s">
        <v>40</v>
      </c>
      <c r="F11" s="145">
        <v>69</v>
      </c>
      <c r="G11" s="102"/>
      <c r="H11" s="143" t="s">
        <v>45</v>
      </c>
      <c r="I11" s="142">
        <v>23</v>
      </c>
      <c r="J11" s="102"/>
      <c r="L11" s="102"/>
      <c r="M11" s="148"/>
      <c r="N11" s="149"/>
      <c r="O11" s="102"/>
      <c r="P11" s="148"/>
      <c r="Q11" s="149"/>
      <c r="R11" s="102"/>
    </row>
    <row r="12" spans="1:18">
      <c r="A12" s="102"/>
      <c r="B12" s="134" t="s">
        <v>63</v>
      </c>
      <c r="C12" s="131">
        <v>104</v>
      </c>
      <c r="D12" s="102"/>
      <c r="E12" s="138" t="s">
        <v>37</v>
      </c>
      <c r="F12" s="145">
        <v>68</v>
      </c>
      <c r="G12" s="102"/>
      <c r="H12" s="143" t="s">
        <v>58</v>
      </c>
      <c r="I12" s="142">
        <v>21</v>
      </c>
      <c r="J12" s="102"/>
      <c r="L12" s="102"/>
      <c r="M12" s="148"/>
      <c r="N12" s="149"/>
      <c r="O12" s="102"/>
      <c r="P12" s="148"/>
      <c r="Q12" s="149"/>
      <c r="R12" s="102"/>
    </row>
    <row r="13" spans="1:18">
      <c r="A13" s="102"/>
      <c r="B13" s="134" t="s">
        <v>34</v>
      </c>
      <c r="C13" s="131">
        <v>101</v>
      </c>
      <c r="D13" s="102"/>
      <c r="E13" s="138" t="s">
        <v>43</v>
      </c>
      <c r="F13" s="145">
        <v>68</v>
      </c>
      <c r="G13" s="102"/>
      <c r="H13" s="133"/>
      <c r="I13" s="142"/>
      <c r="J13" s="102"/>
      <c r="L13" s="102"/>
      <c r="M13" s="148"/>
      <c r="N13" s="149"/>
      <c r="O13" s="102"/>
      <c r="P13" s="148"/>
      <c r="Q13" s="149"/>
      <c r="R13" s="102"/>
    </row>
    <row r="14" spans="1:18">
      <c r="A14" s="102"/>
      <c r="B14" s="134" t="s">
        <v>32</v>
      </c>
      <c r="C14" s="131">
        <v>99</v>
      </c>
      <c r="D14" s="102"/>
      <c r="E14" s="138" t="s">
        <v>70</v>
      </c>
      <c r="F14" s="145">
        <v>65</v>
      </c>
      <c r="G14" s="102"/>
      <c r="H14" s="133"/>
      <c r="I14" s="142"/>
      <c r="J14" s="102"/>
      <c r="L14" s="102"/>
      <c r="M14" s="148"/>
      <c r="N14" s="149"/>
      <c r="O14" s="102"/>
      <c r="P14" s="148"/>
      <c r="Q14" s="149"/>
      <c r="R14" s="102"/>
    </row>
    <row r="15" spans="1:18">
      <c r="A15" s="102"/>
      <c r="B15" s="134" t="s">
        <v>53</v>
      </c>
      <c r="C15" s="132">
        <v>99</v>
      </c>
      <c r="D15" s="102"/>
      <c r="E15" s="138" t="s">
        <v>64</v>
      </c>
      <c r="F15" s="145">
        <v>62</v>
      </c>
      <c r="G15" s="102"/>
      <c r="H15" s="138"/>
      <c r="I15" s="137"/>
      <c r="J15" s="102"/>
      <c r="L15" s="102"/>
      <c r="M15" s="148"/>
      <c r="N15" s="150"/>
      <c r="O15" s="102"/>
      <c r="P15" s="148"/>
      <c r="Q15" s="150"/>
      <c r="R15" s="102"/>
    </row>
    <row r="16" spans="1:18">
      <c r="A16" s="102"/>
      <c r="B16" s="134" t="s">
        <v>31</v>
      </c>
      <c r="C16" s="132">
        <v>98</v>
      </c>
      <c r="D16" s="102"/>
      <c r="E16" s="138" t="s">
        <v>42</v>
      </c>
      <c r="F16" s="145">
        <v>60</v>
      </c>
      <c r="G16" s="102"/>
      <c r="H16" s="138"/>
      <c r="I16" s="137"/>
      <c r="J16" s="102"/>
      <c r="L16" s="102"/>
      <c r="M16" s="148"/>
      <c r="N16" s="150"/>
      <c r="O16" s="102"/>
      <c r="P16" s="148"/>
      <c r="Q16" s="150"/>
      <c r="R16" s="102"/>
    </row>
    <row r="17" spans="1:18">
      <c r="A17" s="102"/>
      <c r="B17" s="134" t="s">
        <v>29</v>
      </c>
      <c r="C17" s="132">
        <v>93</v>
      </c>
      <c r="D17" s="102"/>
      <c r="E17" s="138" t="s">
        <v>47</v>
      </c>
      <c r="F17" s="145">
        <v>59</v>
      </c>
      <c r="G17" s="102"/>
      <c r="H17" s="138"/>
      <c r="I17" s="137"/>
      <c r="J17" s="102"/>
      <c r="L17" s="102"/>
      <c r="M17" s="148"/>
      <c r="N17" s="150"/>
      <c r="O17" s="102"/>
      <c r="P17" s="148"/>
      <c r="Q17" s="150"/>
      <c r="R17" s="102"/>
    </row>
    <row r="18" spans="1:18">
      <c r="A18" s="102"/>
      <c r="B18" s="134" t="s">
        <v>30</v>
      </c>
      <c r="C18" s="132">
        <v>90</v>
      </c>
      <c r="D18" s="102"/>
      <c r="E18" s="138" t="s">
        <v>69</v>
      </c>
      <c r="F18" s="145">
        <v>54</v>
      </c>
      <c r="G18" s="102"/>
      <c r="H18" s="138"/>
      <c r="I18" s="137"/>
      <c r="J18" s="102"/>
      <c r="L18" s="102"/>
      <c r="M18" s="148"/>
      <c r="N18" s="150"/>
      <c r="O18" s="102"/>
      <c r="P18" s="148"/>
      <c r="Q18" s="150"/>
      <c r="R18" s="102"/>
    </row>
    <row r="19" spans="1:18">
      <c r="A19" s="102"/>
      <c r="B19" s="134" t="s">
        <v>28</v>
      </c>
      <c r="C19" s="132">
        <v>87</v>
      </c>
      <c r="D19" s="102"/>
      <c r="E19" s="138" t="s">
        <v>61</v>
      </c>
      <c r="F19" s="145">
        <v>54</v>
      </c>
      <c r="G19" s="102"/>
      <c r="H19" s="138"/>
      <c r="I19" s="137"/>
      <c r="J19" s="102"/>
      <c r="L19" s="102"/>
      <c r="M19" s="148"/>
      <c r="N19" s="150"/>
      <c r="O19" s="102"/>
      <c r="P19" s="148"/>
      <c r="Q19" s="150"/>
      <c r="R19" s="102"/>
    </row>
    <row r="20" spans="1:18">
      <c r="A20" s="102"/>
      <c r="B20" s="134" t="s">
        <v>50</v>
      </c>
      <c r="C20" s="132">
        <v>87</v>
      </c>
      <c r="D20" s="102"/>
      <c r="E20" s="138" t="s">
        <v>55</v>
      </c>
      <c r="F20" s="145">
        <v>52</v>
      </c>
      <c r="G20" s="102"/>
      <c r="H20" s="138"/>
      <c r="I20" s="137"/>
      <c r="J20" s="102"/>
      <c r="L20" s="102"/>
      <c r="M20" s="148"/>
      <c r="N20" s="150"/>
      <c r="O20" s="102"/>
      <c r="P20" s="148"/>
      <c r="Q20" s="150"/>
      <c r="R20" s="102"/>
    </row>
    <row r="21" spans="1:18">
      <c r="A21" s="102"/>
      <c r="B21" s="134" t="s">
        <v>68</v>
      </c>
      <c r="C21" s="132">
        <v>87</v>
      </c>
      <c r="D21" s="102"/>
      <c r="E21" s="135"/>
      <c r="F21" s="136"/>
      <c r="G21" s="102"/>
      <c r="H21" s="135"/>
      <c r="I21" s="136"/>
      <c r="J21" s="102"/>
      <c r="L21" s="102"/>
      <c r="M21" s="148"/>
      <c r="N21" s="150"/>
      <c r="O21" s="102"/>
      <c r="P21" s="148"/>
      <c r="Q21" s="150"/>
      <c r="R21" s="102"/>
    </row>
    <row r="22" spans="1:18">
      <c r="A22" s="102"/>
      <c r="B22" s="134" t="s">
        <v>36</v>
      </c>
      <c r="C22" s="131">
        <v>84</v>
      </c>
      <c r="D22" s="102"/>
      <c r="E22" s="135"/>
      <c r="F22" s="136"/>
      <c r="G22" s="102"/>
      <c r="H22" s="135"/>
      <c r="I22" s="136"/>
      <c r="J22" s="102"/>
      <c r="L22" s="102"/>
      <c r="M22" s="148"/>
      <c r="N22" s="149"/>
      <c r="O22" s="102"/>
      <c r="P22" s="148"/>
      <c r="Q22" s="149"/>
      <c r="R22" s="102"/>
    </row>
    <row r="23" spans="1:18">
      <c r="A23" s="102"/>
      <c r="B23" s="134" t="s">
        <v>56</v>
      </c>
      <c r="C23" s="131">
        <v>84</v>
      </c>
      <c r="D23" s="102"/>
      <c r="E23" s="135"/>
      <c r="F23" s="136"/>
      <c r="G23" s="102"/>
      <c r="H23" s="135"/>
      <c r="I23" s="136"/>
      <c r="J23" s="102"/>
      <c r="L23" s="102"/>
      <c r="M23" s="148"/>
      <c r="N23" s="149"/>
      <c r="O23" s="102"/>
      <c r="P23" s="148"/>
      <c r="Q23" s="149"/>
      <c r="R23" s="102"/>
    </row>
    <row r="24" spans="1:18">
      <c r="A24" s="102"/>
      <c r="B24" s="134" t="s">
        <v>59</v>
      </c>
      <c r="C24" s="131">
        <v>83</v>
      </c>
      <c r="D24" s="102"/>
      <c r="E24" s="135"/>
      <c r="F24" s="136"/>
      <c r="G24" s="102"/>
      <c r="H24" s="135"/>
      <c r="I24" s="136"/>
      <c r="J24" s="102"/>
      <c r="L24" s="102"/>
      <c r="M24" s="148"/>
      <c r="N24" s="149"/>
      <c r="O24" s="102"/>
      <c r="P24" s="148"/>
      <c r="Q24" s="149"/>
      <c r="R24" s="102"/>
    </row>
    <row r="25" spans="1:18">
      <c r="A25" s="102"/>
      <c r="B25" s="134" t="s">
        <v>33</v>
      </c>
      <c r="C25" s="131">
        <v>81</v>
      </c>
      <c r="D25" s="102"/>
      <c r="E25" s="135"/>
      <c r="F25" s="136"/>
      <c r="G25" s="102"/>
      <c r="H25" s="135"/>
      <c r="I25" s="136"/>
      <c r="J25" s="102"/>
      <c r="L25" s="102"/>
      <c r="M25" s="148"/>
      <c r="N25" s="149"/>
      <c r="O25" s="102"/>
      <c r="P25" s="148"/>
      <c r="Q25" s="149"/>
      <c r="R25" s="102"/>
    </row>
    <row r="26" spans="1:18">
      <c r="A26" s="102"/>
      <c r="B26" s="134" t="s">
        <v>46</v>
      </c>
      <c r="C26" s="131">
        <v>80</v>
      </c>
      <c r="D26" s="102"/>
      <c r="E26" s="135"/>
      <c r="F26" s="136"/>
      <c r="G26" s="102"/>
      <c r="H26" s="135"/>
      <c r="I26" s="136"/>
      <c r="J26" s="102"/>
      <c r="L26" s="102"/>
      <c r="M26" s="148"/>
      <c r="N26" s="149"/>
      <c r="O26" s="102"/>
      <c r="P26" s="148"/>
      <c r="Q26" s="149"/>
      <c r="R26" s="102"/>
    </row>
    <row r="27" spans="1:18">
      <c r="A27" s="102"/>
      <c r="B27" s="134" t="s">
        <v>62</v>
      </c>
      <c r="C27" s="131">
        <v>80</v>
      </c>
      <c r="D27" s="102"/>
      <c r="E27" s="135"/>
      <c r="F27" s="136"/>
      <c r="G27" s="102"/>
      <c r="H27" s="135"/>
      <c r="I27" s="136"/>
      <c r="J27" s="102"/>
      <c r="L27" s="102"/>
      <c r="M27" s="148"/>
      <c r="N27" s="149"/>
      <c r="O27" s="102"/>
      <c r="P27" s="148"/>
      <c r="Q27" s="149"/>
      <c r="R27" s="102"/>
    </row>
    <row r="29" spans="1:18">
      <c r="C29" s="130"/>
      <c r="D29" s="130"/>
    </row>
    <row r="30" spans="1:18">
      <c r="C30" s="130"/>
      <c r="D30" s="130"/>
    </row>
    <row r="31" spans="1:18">
      <c r="C31" s="130"/>
      <c r="D31" s="130"/>
    </row>
    <row r="32" spans="1:18">
      <c r="C32" s="130"/>
      <c r="D32" s="130"/>
    </row>
    <row r="33" spans="3:4">
      <c r="C33" s="130"/>
      <c r="D33" s="130"/>
    </row>
    <row r="34" spans="3:4">
      <c r="C34" s="130"/>
      <c r="D34" s="130"/>
    </row>
    <row r="35" spans="3:4">
      <c r="C35" s="130"/>
      <c r="D35" s="130"/>
    </row>
    <row r="36" spans="3:4">
      <c r="C36" s="130"/>
      <c r="D36" s="130"/>
    </row>
    <row r="37" spans="3:4">
      <c r="C37" s="130"/>
      <c r="D37" s="130"/>
    </row>
    <row r="38" spans="3:4">
      <c r="C38" s="130"/>
      <c r="D38" s="130"/>
    </row>
    <row r="39" spans="3:4">
      <c r="C39" s="130"/>
      <c r="D39" s="130"/>
    </row>
    <row r="40" spans="3:4">
      <c r="C40" s="130"/>
      <c r="D40" s="130"/>
    </row>
    <row r="41" spans="3:4">
      <c r="C41" s="130"/>
      <c r="D41" s="130"/>
    </row>
    <row r="42" spans="3:4">
      <c r="C42" s="130"/>
      <c r="D42" s="130"/>
    </row>
    <row r="43" spans="3:4">
      <c r="C43" s="130"/>
      <c r="D43" s="130"/>
    </row>
    <row r="44" spans="3:4">
      <c r="C44" s="130"/>
      <c r="D44" s="130"/>
    </row>
    <row r="45" spans="3:4">
      <c r="C45" s="130"/>
      <c r="D45" s="130"/>
    </row>
    <row r="46" spans="3:4">
      <c r="C46" s="130"/>
      <c r="D46" s="130"/>
    </row>
    <row r="47" spans="3:4">
      <c r="C47" s="130"/>
      <c r="D47" s="130"/>
    </row>
    <row r="48" spans="3:4">
      <c r="C48" s="130"/>
      <c r="D48" s="130"/>
    </row>
    <row r="49" spans="3:4">
      <c r="C49" s="130"/>
      <c r="D49" s="130"/>
    </row>
    <row r="50" spans="3:4">
      <c r="C50" s="130"/>
      <c r="D50" s="130"/>
    </row>
    <row r="51" spans="3:4">
      <c r="C51" s="130"/>
      <c r="D51" s="130"/>
    </row>
    <row r="52" spans="3:4">
      <c r="C52" s="130"/>
      <c r="D52" s="130"/>
    </row>
    <row r="53" spans="3:4">
      <c r="C53" s="130"/>
      <c r="D53" s="130"/>
    </row>
    <row r="54" spans="3:4">
      <c r="C54" s="130"/>
      <c r="D54" s="130"/>
    </row>
    <row r="55" spans="3:4">
      <c r="C55" s="130"/>
      <c r="D55" s="130"/>
    </row>
    <row r="56" spans="3:4">
      <c r="C56" s="130"/>
      <c r="D56" s="130"/>
    </row>
    <row r="57" spans="3:4">
      <c r="C57" s="130"/>
      <c r="D57" s="130"/>
    </row>
    <row r="58" spans="3:4">
      <c r="C58" s="130"/>
      <c r="D58" s="130"/>
    </row>
    <row r="59" spans="3:4">
      <c r="C59" s="130"/>
      <c r="D59" s="130"/>
    </row>
    <row r="60" spans="3:4">
      <c r="C60" s="130"/>
      <c r="D60" s="130"/>
    </row>
    <row r="61" spans="3:4">
      <c r="C61" s="130"/>
      <c r="D61" s="130"/>
    </row>
    <row r="62" spans="3:4">
      <c r="C62" s="130"/>
      <c r="D62" s="130"/>
    </row>
    <row r="63" spans="3:4">
      <c r="C63" s="130"/>
      <c r="D63" s="130"/>
    </row>
    <row r="64" spans="3:4">
      <c r="C64" s="130"/>
      <c r="D64" s="130"/>
    </row>
    <row r="65" spans="3:4">
      <c r="C65" s="130"/>
      <c r="D65" s="130"/>
    </row>
    <row r="66" spans="3:4">
      <c r="C66" s="130"/>
      <c r="D66" s="130"/>
    </row>
    <row r="67" spans="3:4">
      <c r="C67" s="130"/>
      <c r="D67" s="130"/>
    </row>
    <row r="68" spans="3:4">
      <c r="C68" s="130"/>
      <c r="D68" s="130"/>
    </row>
    <row r="69" spans="3:4">
      <c r="C69" s="130"/>
      <c r="D69" s="130"/>
    </row>
    <row r="70" spans="3:4">
      <c r="C70" s="130"/>
      <c r="D70" s="130"/>
    </row>
    <row r="71" spans="3:4">
      <c r="C71" s="130"/>
      <c r="D71" s="130"/>
    </row>
    <row r="72" spans="3:4">
      <c r="C72" s="130"/>
      <c r="D72" s="130"/>
    </row>
    <row r="73" spans="3:4">
      <c r="C73" s="130"/>
      <c r="D73" s="130"/>
    </row>
    <row r="74" spans="3:4">
      <c r="C74" s="130"/>
      <c r="D74" s="130"/>
    </row>
    <row r="75" spans="3:4">
      <c r="C75" s="130"/>
      <c r="D75" s="130"/>
    </row>
    <row r="76" spans="3:4">
      <c r="C76" s="130"/>
      <c r="D76" s="130"/>
    </row>
    <row r="77" spans="3:4">
      <c r="C77" s="130"/>
      <c r="D77" s="130"/>
    </row>
    <row r="78" spans="3:4">
      <c r="C78" s="130"/>
      <c r="D78" s="130"/>
    </row>
    <row r="79" spans="3:4">
      <c r="C79" s="130"/>
      <c r="D79" s="130"/>
    </row>
    <row r="80" spans="3:4">
      <c r="C80" s="130"/>
      <c r="D80" s="130"/>
    </row>
    <row r="81" spans="3:4">
      <c r="C81" s="130"/>
      <c r="D81" s="130"/>
    </row>
    <row r="82" spans="3:4">
      <c r="C82" s="130"/>
      <c r="D82" s="130"/>
    </row>
    <row r="83" spans="3:4">
      <c r="C83" s="130"/>
      <c r="D83" s="130"/>
    </row>
    <row r="84" spans="3:4">
      <c r="C84" s="130"/>
      <c r="D84" s="130"/>
    </row>
    <row r="85" spans="3:4">
      <c r="C85" s="130"/>
      <c r="D85" s="130"/>
    </row>
    <row r="86" spans="3:4">
      <c r="C86" s="130"/>
      <c r="D86" s="130"/>
    </row>
    <row r="87" spans="3:4">
      <c r="C87" s="130"/>
      <c r="D87" s="130"/>
    </row>
    <row r="88" spans="3:4">
      <c r="C88" s="130"/>
      <c r="D88" s="130"/>
    </row>
    <row r="89" spans="3:4">
      <c r="C89" s="130"/>
      <c r="D89" s="130"/>
    </row>
    <row r="90" spans="3:4">
      <c r="C90" s="130"/>
      <c r="D90" s="130"/>
    </row>
    <row r="91" spans="3:4">
      <c r="C91" s="130"/>
      <c r="D91" s="130"/>
    </row>
    <row r="92" spans="3:4">
      <c r="C92" s="130"/>
      <c r="D92" s="130"/>
    </row>
    <row r="93" spans="3:4">
      <c r="C93" s="130"/>
      <c r="D93" s="130"/>
    </row>
    <row r="94" spans="3:4">
      <c r="C94" s="130"/>
      <c r="D94" s="130"/>
    </row>
    <row r="95" spans="3:4">
      <c r="C95" s="130"/>
      <c r="D95" s="130"/>
    </row>
    <row r="96" spans="3:4">
      <c r="C96" s="130"/>
      <c r="D96" s="130"/>
    </row>
    <row r="97" spans="2:4">
      <c r="C97" s="130"/>
      <c r="D97" s="130"/>
    </row>
    <row r="98" spans="2:4">
      <c r="C98" s="130"/>
      <c r="D98" s="130"/>
    </row>
    <row r="99" spans="2:4">
      <c r="C99" s="130"/>
      <c r="D99" s="130"/>
    </row>
    <row r="100" spans="2:4">
      <c r="C100" s="130"/>
      <c r="D100" s="130"/>
    </row>
    <row r="101" spans="2:4">
      <c r="C101" s="130"/>
      <c r="D101" s="130"/>
    </row>
    <row r="102" spans="2:4">
      <c r="B102" s="146"/>
      <c r="C102" s="130"/>
      <c r="D102" s="130"/>
    </row>
    <row r="103" spans="2:4">
      <c r="C103" s="130"/>
      <c r="D103" s="130"/>
    </row>
    <row r="104" spans="2:4">
      <c r="C104" s="130"/>
      <c r="D104" s="130"/>
    </row>
    <row r="105" spans="2:4">
      <c r="C105" s="130"/>
      <c r="D105" s="130"/>
    </row>
    <row r="106" spans="2:4">
      <c r="C106" s="130"/>
      <c r="D106" s="130"/>
    </row>
    <row r="107" spans="2:4">
      <c r="C107" s="130"/>
      <c r="D107" s="130"/>
    </row>
    <row r="108" spans="2:4">
      <c r="C108" s="130"/>
      <c r="D108" s="130"/>
    </row>
    <row r="109" spans="2:4">
      <c r="C109" s="130"/>
      <c r="D109" s="130"/>
    </row>
    <row r="110" spans="2:4">
      <c r="C110" s="130"/>
      <c r="D110" s="130"/>
    </row>
    <row r="111" spans="2:4">
      <c r="C111" s="130"/>
      <c r="D111" s="130"/>
    </row>
    <row r="112" spans="2:4">
      <c r="C112" s="130"/>
      <c r="D112" s="130"/>
    </row>
    <row r="113" spans="3:4">
      <c r="C113" s="130"/>
      <c r="D113" s="130"/>
    </row>
    <row r="114" spans="3:4">
      <c r="C114" s="130"/>
      <c r="D114" s="130"/>
    </row>
    <row r="115" spans="3:4">
      <c r="C115" s="130"/>
      <c r="D115" s="130"/>
    </row>
    <row r="116" spans="3:4">
      <c r="C116" s="130"/>
      <c r="D116" s="130"/>
    </row>
    <row r="117" spans="3:4">
      <c r="C117" s="130"/>
      <c r="D117" s="130"/>
    </row>
    <row r="118" spans="3:4">
      <c r="C118" s="130"/>
      <c r="D118" s="130"/>
    </row>
    <row r="119" spans="3:4">
      <c r="C119" s="130"/>
      <c r="D119" s="130"/>
    </row>
    <row r="120" spans="3:4">
      <c r="C120" s="130"/>
      <c r="D120" s="130"/>
    </row>
    <row r="121" spans="3:4">
      <c r="C121" s="130"/>
      <c r="D121" s="130"/>
    </row>
    <row r="122" spans="3:4">
      <c r="C122" s="130"/>
      <c r="D122" s="130"/>
    </row>
    <row r="123" spans="3:4">
      <c r="C123" s="130"/>
      <c r="D123" s="130"/>
    </row>
    <row r="124" spans="3:4">
      <c r="C124" s="130"/>
      <c r="D124" s="130"/>
    </row>
    <row r="125" spans="3:4">
      <c r="C125" s="130"/>
      <c r="D125" s="130"/>
    </row>
    <row r="126" spans="3:4">
      <c r="C126" s="130"/>
      <c r="D126" s="130"/>
    </row>
    <row r="127" spans="3:4">
      <c r="C127" s="130"/>
      <c r="D127" s="130"/>
    </row>
    <row r="128" spans="3:4">
      <c r="C128" s="130"/>
      <c r="D128" s="130"/>
    </row>
    <row r="129" spans="3:4">
      <c r="C129" s="130"/>
      <c r="D129" s="130"/>
    </row>
    <row r="130" spans="3:4">
      <c r="C130" s="130"/>
      <c r="D130" s="130"/>
    </row>
    <row r="131" spans="3:4">
      <c r="C131" s="130"/>
      <c r="D131" s="130"/>
    </row>
    <row r="132" spans="3:4">
      <c r="C132" s="130"/>
      <c r="D132" s="130"/>
    </row>
    <row r="133" spans="3:4">
      <c r="C133" s="130"/>
      <c r="D133" s="130"/>
    </row>
    <row r="134" spans="3:4">
      <c r="C134" s="130"/>
      <c r="D134" s="130"/>
    </row>
    <row r="135" spans="3:4">
      <c r="C135" s="130"/>
      <c r="D135" s="130"/>
    </row>
    <row r="136" spans="3:4">
      <c r="C136" s="130"/>
      <c r="D136" s="130"/>
    </row>
    <row r="137" spans="3:4">
      <c r="C137" s="130"/>
      <c r="D137" s="130"/>
    </row>
    <row r="138" spans="3:4">
      <c r="C138" s="130"/>
      <c r="D138" s="130"/>
    </row>
    <row r="139" spans="3:4">
      <c r="C139" s="130"/>
      <c r="D139" s="130"/>
    </row>
    <row r="140" spans="3:4">
      <c r="C140" s="130"/>
      <c r="D140" s="130"/>
    </row>
    <row r="141" spans="3:4">
      <c r="C141" s="130"/>
      <c r="D141" s="130"/>
    </row>
    <row r="142" spans="3:4">
      <c r="C142" s="130"/>
      <c r="D142" s="130"/>
    </row>
    <row r="143" spans="3:4">
      <c r="C143" s="130"/>
      <c r="D143" s="130"/>
    </row>
    <row r="144" spans="3:4">
      <c r="C144" s="130"/>
      <c r="D144" s="130"/>
    </row>
    <row r="145" spans="3:4">
      <c r="C145" s="130"/>
      <c r="D145" s="130"/>
    </row>
    <row r="146" spans="3:4">
      <c r="C146" s="130"/>
      <c r="D146" s="130"/>
    </row>
    <row r="147" spans="3:4">
      <c r="C147" s="130"/>
      <c r="D147" s="130"/>
    </row>
    <row r="148" spans="3:4">
      <c r="C148" s="130"/>
      <c r="D148" s="130"/>
    </row>
    <row r="149" spans="3:4">
      <c r="C149" s="130"/>
      <c r="D149" s="130"/>
    </row>
    <row r="150" spans="3:4">
      <c r="C150" s="130"/>
      <c r="D150" s="130"/>
    </row>
    <row r="151" spans="3:4">
      <c r="C151" s="130"/>
      <c r="D151" s="130"/>
    </row>
    <row r="152" spans="3:4">
      <c r="C152" s="130"/>
      <c r="D152" s="130"/>
    </row>
    <row r="153" spans="3:4">
      <c r="C153" s="130"/>
      <c r="D153" s="130"/>
    </row>
    <row r="154" spans="3:4">
      <c r="C154" s="130"/>
      <c r="D154" s="130"/>
    </row>
    <row r="155" spans="3:4">
      <c r="C155" s="130"/>
      <c r="D155" s="130"/>
    </row>
    <row r="156" spans="3:4">
      <c r="C156" s="130"/>
      <c r="D156" s="130"/>
    </row>
    <row r="157" spans="3:4">
      <c r="C157" s="130"/>
      <c r="D157" s="130"/>
    </row>
    <row r="158" spans="3:4">
      <c r="C158" s="130"/>
      <c r="D158" s="130"/>
    </row>
    <row r="159" spans="3:4">
      <c r="C159" s="130"/>
      <c r="D159" s="130"/>
    </row>
    <row r="160" spans="3:4">
      <c r="C160" s="130"/>
      <c r="D160" s="130"/>
    </row>
    <row r="161" spans="2:4">
      <c r="C161" s="130"/>
      <c r="D161" s="130"/>
    </row>
    <row r="162" spans="2:4">
      <c r="C162" s="130"/>
      <c r="D162" s="130"/>
    </row>
    <row r="163" spans="2:4">
      <c r="C163" s="130"/>
      <c r="D163" s="130"/>
    </row>
    <row r="164" spans="2:4">
      <c r="C164" s="130"/>
      <c r="D164" s="130"/>
    </row>
    <row r="165" spans="2:4">
      <c r="C165" s="130"/>
      <c r="D165" s="130"/>
    </row>
    <row r="166" spans="2:4">
      <c r="C166" s="130"/>
      <c r="D166" s="130"/>
    </row>
    <row r="167" spans="2:4">
      <c r="C167" s="130"/>
      <c r="D167" s="130"/>
    </row>
    <row r="168" spans="2:4">
      <c r="C168" s="130"/>
      <c r="D168" s="130"/>
    </row>
    <row r="169" spans="2:4">
      <c r="C169" s="130"/>
      <c r="D169" s="130"/>
    </row>
    <row r="170" spans="2:4">
      <c r="B170" s="146"/>
      <c r="C170" s="130"/>
      <c r="D170" s="130"/>
    </row>
    <row r="171" spans="2:4">
      <c r="C171" s="130"/>
      <c r="D171" s="130"/>
    </row>
    <row r="172" spans="2:4">
      <c r="C172" s="130"/>
      <c r="D172" s="130"/>
    </row>
    <row r="173" spans="2:4">
      <c r="C173" s="130"/>
      <c r="D173" s="130"/>
    </row>
    <row r="174" spans="2:4">
      <c r="C174" s="130"/>
      <c r="D174" s="130"/>
    </row>
    <row r="175" spans="2:4">
      <c r="C175" s="130"/>
      <c r="D175" s="130"/>
    </row>
    <row r="176" spans="2:4">
      <c r="C176" s="130"/>
      <c r="D176" s="130"/>
    </row>
    <row r="177" spans="3:4">
      <c r="C177" s="130"/>
      <c r="D177" s="130"/>
    </row>
    <row r="178" spans="3:4">
      <c r="C178" s="130"/>
      <c r="D178" s="130"/>
    </row>
    <row r="179" spans="3:4">
      <c r="C179" s="130"/>
      <c r="D179" s="130"/>
    </row>
    <row r="180" spans="3:4">
      <c r="C180" s="130"/>
      <c r="D180" s="130"/>
    </row>
    <row r="181" spans="3:4">
      <c r="C181" s="130"/>
      <c r="D181" s="130"/>
    </row>
    <row r="182" spans="3:4">
      <c r="C182" s="130"/>
      <c r="D182" s="130"/>
    </row>
    <row r="183" spans="3:4">
      <c r="C183" s="130"/>
      <c r="D183" s="130"/>
    </row>
    <row r="184" spans="3:4">
      <c r="C184" s="130"/>
      <c r="D184" s="130"/>
    </row>
    <row r="185" spans="3:4">
      <c r="C185" s="130"/>
      <c r="D185" s="130"/>
    </row>
    <row r="186" spans="3:4">
      <c r="C186" s="130"/>
      <c r="D186" s="130"/>
    </row>
    <row r="187" spans="3:4">
      <c r="C187" s="130"/>
      <c r="D187" s="130"/>
    </row>
    <row r="188" spans="3:4">
      <c r="C188" s="130"/>
      <c r="D188" s="130"/>
    </row>
    <row r="189" spans="3:4">
      <c r="C189" s="130"/>
      <c r="D189" s="130"/>
    </row>
    <row r="190" spans="3:4">
      <c r="C190" s="130"/>
      <c r="D190" s="130"/>
    </row>
    <row r="191" spans="3:4">
      <c r="C191" s="130"/>
      <c r="D191" s="130"/>
    </row>
    <row r="192" spans="3:4">
      <c r="C192" s="130"/>
      <c r="D192" s="130"/>
    </row>
    <row r="193" spans="3:4">
      <c r="C193" s="130"/>
      <c r="D193" s="130"/>
    </row>
    <row r="194" spans="3:4">
      <c r="C194" s="130"/>
      <c r="D194" s="130"/>
    </row>
    <row r="195" spans="3:4">
      <c r="C195" s="130"/>
      <c r="D195" s="130"/>
    </row>
    <row r="196" spans="3:4">
      <c r="C196" s="130"/>
      <c r="D196" s="130"/>
    </row>
    <row r="197" spans="3:4">
      <c r="C197" s="130"/>
      <c r="D197" s="130"/>
    </row>
    <row r="198" spans="3:4">
      <c r="C198" s="130"/>
      <c r="D198" s="130"/>
    </row>
    <row r="199" spans="3:4">
      <c r="C199" s="130"/>
      <c r="D199" s="130"/>
    </row>
    <row r="200" spans="3:4">
      <c r="C200" s="130"/>
      <c r="D200" s="130"/>
    </row>
    <row r="201" spans="3:4">
      <c r="C201" s="130"/>
      <c r="D201" s="130"/>
    </row>
    <row r="202" spans="3:4">
      <c r="C202" s="130"/>
      <c r="D202" s="130"/>
    </row>
    <row r="203" spans="3:4">
      <c r="C203" s="130"/>
      <c r="D203" s="130"/>
    </row>
    <row r="204" spans="3:4">
      <c r="C204" s="130"/>
      <c r="D204" s="130"/>
    </row>
    <row r="205" spans="3:4">
      <c r="C205" s="130"/>
      <c r="D205" s="130"/>
    </row>
    <row r="206" spans="3:4">
      <c r="C206" s="130"/>
      <c r="D206" s="130"/>
    </row>
    <row r="207" spans="3:4">
      <c r="C207" s="130"/>
      <c r="D207" s="130"/>
    </row>
    <row r="208" spans="3:4">
      <c r="C208" s="130"/>
      <c r="D208" s="130"/>
    </row>
    <row r="209" spans="3:4">
      <c r="C209" s="130"/>
      <c r="D209" s="130"/>
    </row>
    <row r="210" spans="3:4">
      <c r="C210" s="130"/>
      <c r="D210" s="130"/>
    </row>
    <row r="211" spans="3:4">
      <c r="C211" s="130"/>
      <c r="D211" s="130"/>
    </row>
    <row r="212" spans="3:4">
      <c r="C212" s="130"/>
      <c r="D212" s="130"/>
    </row>
    <row r="213" spans="3:4">
      <c r="C213" s="130"/>
      <c r="D213" s="130"/>
    </row>
    <row r="214" spans="3:4">
      <c r="C214" s="130"/>
      <c r="D214" s="130"/>
    </row>
    <row r="215" spans="3:4">
      <c r="C215" s="130"/>
      <c r="D215" s="130"/>
    </row>
    <row r="216" spans="3:4">
      <c r="C216" s="130"/>
      <c r="D216" s="130"/>
    </row>
    <row r="217" spans="3:4">
      <c r="C217" s="130"/>
      <c r="D217" s="130"/>
    </row>
    <row r="218" spans="3:4">
      <c r="C218" s="130"/>
      <c r="D218" s="130"/>
    </row>
    <row r="219" spans="3:4">
      <c r="C219" s="130"/>
      <c r="D219" s="130"/>
    </row>
    <row r="220" spans="3:4">
      <c r="C220" s="130"/>
      <c r="D220" s="130"/>
    </row>
    <row r="221" spans="3:4">
      <c r="C221" s="130"/>
      <c r="D221" s="130"/>
    </row>
    <row r="222" spans="3:4">
      <c r="C222" s="130"/>
      <c r="D222" s="130"/>
    </row>
    <row r="223" spans="3:4">
      <c r="C223" s="130"/>
      <c r="D223" s="130"/>
    </row>
    <row r="224" spans="3:4">
      <c r="C224" s="130"/>
      <c r="D224" s="130"/>
    </row>
    <row r="225" spans="2:4">
      <c r="C225" s="130"/>
      <c r="D225" s="130"/>
    </row>
    <row r="226" spans="2:4">
      <c r="C226" s="130"/>
      <c r="D226" s="130"/>
    </row>
    <row r="227" spans="2:4">
      <c r="C227" s="130"/>
      <c r="D227" s="130"/>
    </row>
    <row r="228" spans="2:4">
      <c r="B228" s="146"/>
      <c r="C228" s="130"/>
      <c r="D228" s="130"/>
    </row>
    <row r="229" spans="2:4">
      <c r="C229" s="130"/>
      <c r="D229" s="130"/>
    </row>
    <row r="230" spans="2:4">
      <c r="C230" s="130"/>
      <c r="D230" s="130"/>
    </row>
    <row r="231" spans="2:4">
      <c r="C231" s="130"/>
      <c r="D231" s="130"/>
    </row>
    <row r="232" spans="2:4">
      <c r="C232" s="130"/>
      <c r="D232" s="130"/>
    </row>
    <row r="233" spans="2:4">
      <c r="C233" s="130"/>
      <c r="D233" s="130"/>
    </row>
    <row r="234" spans="2:4">
      <c r="C234" s="130"/>
      <c r="D234" s="130"/>
    </row>
    <row r="235" spans="2:4">
      <c r="C235" s="130"/>
      <c r="D235" s="130"/>
    </row>
    <row r="236" spans="2:4">
      <c r="C236" s="130"/>
      <c r="D236" s="130"/>
    </row>
    <row r="237" spans="2:4">
      <c r="C237" s="130"/>
      <c r="D237" s="130"/>
    </row>
    <row r="238" spans="2:4">
      <c r="C238" s="130"/>
      <c r="D238" s="130"/>
    </row>
    <row r="239" spans="2:4">
      <c r="C239" s="130"/>
      <c r="D239" s="130"/>
    </row>
    <row r="240" spans="2:4">
      <c r="C240" s="130"/>
      <c r="D240" s="130"/>
    </row>
    <row r="241" spans="3:4">
      <c r="C241" s="130"/>
      <c r="D241" s="130"/>
    </row>
    <row r="242" spans="3:4">
      <c r="C242" s="130"/>
      <c r="D242" s="130"/>
    </row>
    <row r="243" spans="3:4">
      <c r="C243" s="130"/>
      <c r="D243" s="130"/>
    </row>
    <row r="244" spans="3:4">
      <c r="C244" s="130"/>
      <c r="D244" s="130"/>
    </row>
    <row r="245" spans="3:4">
      <c r="C245" s="130"/>
      <c r="D245" s="130"/>
    </row>
    <row r="246" spans="3:4">
      <c r="C246" s="130"/>
      <c r="D246" s="130"/>
    </row>
    <row r="247" spans="3:4">
      <c r="C247" s="130"/>
      <c r="D247" s="130"/>
    </row>
    <row r="248" spans="3:4">
      <c r="C248" s="130"/>
      <c r="D248" s="130"/>
    </row>
    <row r="249" spans="3:4">
      <c r="C249" s="130"/>
      <c r="D249" s="130"/>
    </row>
    <row r="250" spans="3:4">
      <c r="C250" s="130"/>
      <c r="D250" s="130"/>
    </row>
    <row r="251" spans="3:4">
      <c r="C251" s="130"/>
      <c r="D251" s="130"/>
    </row>
    <row r="252" spans="3:4">
      <c r="C252" s="130"/>
      <c r="D252" s="130"/>
    </row>
    <row r="253" spans="3:4">
      <c r="C253" s="130"/>
      <c r="D253" s="130"/>
    </row>
    <row r="254" spans="3:4">
      <c r="C254" s="130"/>
      <c r="D254" s="130"/>
    </row>
    <row r="255" spans="3:4">
      <c r="C255" s="130"/>
      <c r="D255" s="130"/>
    </row>
    <row r="256" spans="3:4">
      <c r="C256" s="130"/>
      <c r="D256" s="130"/>
    </row>
    <row r="257" spans="3:4">
      <c r="C257" s="130"/>
      <c r="D257" s="130"/>
    </row>
    <row r="258" spans="3:4">
      <c r="C258" s="130"/>
      <c r="D258" s="130"/>
    </row>
    <row r="259" spans="3:4">
      <c r="C259" s="130"/>
      <c r="D259" s="130"/>
    </row>
    <row r="260" spans="3:4">
      <c r="C260" s="130"/>
      <c r="D260" s="130"/>
    </row>
    <row r="261" spans="3:4">
      <c r="C261" s="130"/>
      <c r="D261" s="130"/>
    </row>
    <row r="262" spans="3:4">
      <c r="C262" s="130"/>
      <c r="D262" s="130"/>
    </row>
    <row r="263" spans="3:4">
      <c r="C263" s="130"/>
      <c r="D263" s="130"/>
    </row>
    <row r="264" spans="3:4">
      <c r="C264" s="130"/>
      <c r="D264" s="130"/>
    </row>
    <row r="265" spans="3:4">
      <c r="C265" s="130"/>
      <c r="D265" s="130"/>
    </row>
    <row r="266" spans="3:4">
      <c r="C266" s="130"/>
      <c r="D266" s="130"/>
    </row>
    <row r="267" spans="3:4">
      <c r="C267" s="130"/>
      <c r="D267" s="130"/>
    </row>
    <row r="268" spans="3:4">
      <c r="C268" s="130"/>
      <c r="D268" s="130"/>
    </row>
    <row r="269" spans="3:4">
      <c r="C269" s="130"/>
      <c r="D269" s="130"/>
    </row>
    <row r="270" spans="3:4">
      <c r="C270" s="130"/>
      <c r="D270" s="130"/>
    </row>
    <row r="271" spans="3:4">
      <c r="C271" s="130"/>
      <c r="D271" s="130"/>
    </row>
    <row r="272" spans="3:4">
      <c r="C272" s="130"/>
      <c r="D272" s="130"/>
    </row>
    <row r="273" spans="2:4">
      <c r="C273" s="130"/>
      <c r="D273" s="130"/>
    </row>
    <row r="274" spans="2:4">
      <c r="C274" s="130"/>
      <c r="D274" s="130"/>
    </row>
    <row r="275" spans="2:4">
      <c r="C275" s="130"/>
      <c r="D275" s="130"/>
    </row>
    <row r="276" spans="2:4">
      <c r="C276" s="130"/>
      <c r="D276" s="130"/>
    </row>
    <row r="277" spans="2:4">
      <c r="B277" s="146"/>
      <c r="C277" s="130"/>
      <c r="D277" s="130"/>
    </row>
    <row r="278" spans="2:4">
      <c r="C278" s="130"/>
      <c r="D278" s="130"/>
    </row>
    <row r="279" spans="2:4">
      <c r="C279" s="130"/>
      <c r="D279" s="130"/>
    </row>
    <row r="280" spans="2:4">
      <c r="C280" s="130"/>
      <c r="D280" s="130"/>
    </row>
    <row r="281" spans="2:4">
      <c r="C281" s="130"/>
      <c r="D281" s="130"/>
    </row>
    <row r="282" spans="2:4">
      <c r="C282" s="130"/>
      <c r="D282" s="130"/>
    </row>
    <row r="283" spans="2:4">
      <c r="C283" s="130"/>
      <c r="D283" s="130"/>
    </row>
    <row r="284" spans="2:4">
      <c r="C284" s="130"/>
      <c r="D284" s="130"/>
    </row>
    <row r="285" spans="2:4">
      <c r="C285" s="130"/>
      <c r="D285" s="130"/>
    </row>
    <row r="286" spans="2:4">
      <c r="C286" s="130"/>
      <c r="D286" s="130"/>
    </row>
    <row r="287" spans="2:4">
      <c r="C287" s="130"/>
      <c r="D287" s="130"/>
    </row>
    <row r="288" spans="2:4">
      <c r="C288" s="130"/>
      <c r="D288" s="130"/>
    </row>
    <row r="289" spans="3:4">
      <c r="C289" s="130"/>
      <c r="D289" s="130"/>
    </row>
    <row r="290" spans="3:4">
      <c r="C290" s="130"/>
      <c r="D290" s="130"/>
    </row>
    <row r="291" spans="3:4">
      <c r="C291" s="130"/>
      <c r="D291" s="130"/>
    </row>
    <row r="292" spans="3:4">
      <c r="C292" s="130"/>
      <c r="D292" s="130"/>
    </row>
    <row r="293" spans="3:4">
      <c r="C293" s="130"/>
      <c r="D293" s="130"/>
    </row>
    <row r="294" spans="3:4">
      <c r="C294" s="130"/>
      <c r="D294" s="130"/>
    </row>
    <row r="295" spans="3:4">
      <c r="C295" s="130"/>
      <c r="D295" s="130"/>
    </row>
    <row r="296" spans="3:4">
      <c r="C296" s="130"/>
      <c r="D296" s="130"/>
    </row>
    <row r="297" spans="3:4">
      <c r="C297" s="130"/>
      <c r="D297" s="130"/>
    </row>
    <row r="298" spans="3:4">
      <c r="C298" s="130"/>
      <c r="D298" s="130"/>
    </row>
    <row r="299" spans="3:4">
      <c r="C299" s="130"/>
      <c r="D299" s="130"/>
    </row>
    <row r="300" spans="3:4">
      <c r="C300" s="130"/>
      <c r="D300" s="130"/>
    </row>
    <row r="301" spans="3:4">
      <c r="C301" s="130"/>
      <c r="D301" s="130"/>
    </row>
    <row r="302" spans="3:4">
      <c r="C302" s="130"/>
      <c r="D302" s="130"/>
    </row>
    <row r="303" spans="3:4">
      <c r="C303" s="130"/>
      <c r="D303" s="130"/>
    </row>
    <row r="304" spans="3:4">
      <c r="C304" s="130"/>
      <c r="D304" s="130"/>
    </row>
    <row r="305" spans="3:4">
      <c r="C305" s="130"/>
      <c r="D305" s="130"/>
    </row>
    <row r="306" spans="3:4">
      <c r="C306" s="130"/>
      <c r="D306" s="130"/>
    </row>
    <row r="307" spans="3:4">
      <c r="C307" s="130"/>
      <c r="D307" s="130"/>
    </row>
    <row r="308" spans="3:4">
      <c r="C308" s="130"/>
      <c r="D308" s="130"/>
    </row>
    <row r="309" spans="3:4">
      <c r="C309" s="130"/>
      <c r="D309" s="130"/>
    </row>
    <row r="310" spans="3:4">
      <c r="C310" s="130"/>
      <c r="D310" s="130"/>
    </row>
    <row r="311" spans="3:4">
      <c r="C311" s="130"/>
      <c r="D311" s="130"/>
    </row>
    <row r="312" spans="3:4">
      <c r="C312" s="130"/>
      <c r="D312" s="130"/>
    </row>
    <row r="313" spans="3:4">
      <c r="C313" s="130"/>
      <c r="D313" s="130"/>
    </row>
    <row r="314" spans="3:4">
      <c r="C314" s="130"/>
      <c r="D314" s="130"/>
    </row>
    <row r="315" spans="3:4">
      <c r="C315" s="130"/>
      <c r="D315" s="130"/>
    </row>
    <row r="316" spans="3:4">
      <c r="C316" s="130"/>
      <c r="D316" s="130"/>
    </row>
    <row r="317" spans="3:4">
      <c r="C317" s="130"/>
      <c r="D317" s="130"/>
    </row>
    <row r="318" spans="3:4">
      <c r="C318" s="130"/>
      <c r="D318" s="130"/>
    </row>
    <row r="319" spans="3:4">
      <c r="C319" s="130"/>
      <c r="D319" s="130"/>
    </row>
    <row r="320" spans="3:4">
      <c r="C320" s="130"/>
      <c r="D320" s="130"/>
    </row>
    <row r="321" spans="2:4">
      <c r="C321" s="130"/>
      <c r="D321" s="130"/>
    </row>
    <row r="322" spans="2:4">
      <c r="C322" s="130"/>
      <c r="D322" s="130"/>
    </row>
    <row r="323" spans="2:4">
      <c r="C323" s="130"/>
      <c r="D323" s="130"/>
    </row>
    <row r="324" spans="2:4">
      <c r="C324" s="130"/>
      <c r="D324" s="130"/>
    </row>
    <row r="325" spans="2:4">
      <c r="C325" s="130"/>
      <c r="D325" s="130"/>
    </row>
    <row r="326" spans="2:4">
      <c r="C326" s="130"/>
      <c r="D326" s="130"/>
    </row>
    <row r="327" spans="2:4">
      <c r="C327" s="130"/>
      <c r="D327" s="130"/>
    </row>
    <row r="328" spans="2:4">
      <c r="C328" s="130"/>
      <c r="D328" s="130"/>
    </row>
    <row r="329" spans="2:4">
      <c r="C329" s="130"/>
      <c r="D329" s="130"/>
    </row>
    <row r="330" spans="2:4">
      <c r="C330" s="130"/>
      <c r="D330" s="130"/>
    </row>
    <row r="331" spans="2:4">
      <c r="B331" s="146"/>
      <c r="C331" s="130"/>
      <c r="D331" s="130"/>
    </row>
    <row r="332" spans="2:4">
      <c r="C332" s="130"/>
      <c r="D332" s="130"/>
    </row>
    <row r="333" spans="2:4">
      <c r="C333" s="130"/>
      <c r="D333" s="130"/>
    </row>
    <row r="334" spans="2:4">
      <c r="C334" s="130"/>
      <c r="D334" s="130"/>
    </row>
    <row r="335" spans="2:4">
      <c r="C335" s="130"/>
      <c r="D335" s="130"/>
    </row>
    <row r="336" spans="2:4">
      <c r="C336" s="130"/>
      <c r="D336" s="130"/>
    </row>
    <row r="337" spans="3:4">
      <c r="C337" s="130"/>
      <c r="D337" s="130"/>
    </row>
    <row r="338" spans="3:4">
      <c r="C338" s="130"/>
      <c r="D338" s="130"/>
    </row>
    <row r="339" spans="3:4">
      <c r="C339" s="130"/>
      <c r="D339" s="130"/>
    </row>
    <row r="340" spans="3:4">
      <c r="C340" s="130"/>
      <c r="D340" s="130"/>
    </row>
    <row r="341" spans="3:4">
      <c r="C341" s="130"/>
      <c r="D341" s="130"/>
    </row>
    <row r="342" spans="3:4">
      <c r="C342" s="130"/>
      <c r="D342" s="130"/>
    </row>
    <row r="343" spans="3:4">
      <c r="C343" s="130"/>
      <c r="D343" s="130"/>
    </row>
    <row r="344" spans="3:4">
      <c r="C344" s="130"/>
      <c r="D344" s="130"/>
    </row>
    <row r="345" spans="3:4">
      <c r="C345" s="130"/>
      <c r="D345" s="130"/>
    </row>
    <row r="346" spans="3:4">
      <c r="C346" s="130"/>
      <c r="D346" s="130"/>
    </row>
    <row r="347" spans="3:4">
      <c r="C347" s="130"/>
      <c r="D347" s="130"/>
    </row>
    <row r="348" spans="3:4">
      <c r="C348" s="130"/>
      <c r="D348" s="130"/>
    </row>
    <row r="349" spans="3:4">
      <c r="C349" s="130"/>
      <c r="D349" s="130"/>
    </row>
    <row r="350" spans="3:4">
      <c r="C350" s="130"/>
      <c r="D350" s="130"/>
    </row>
    <row r="351" spans="3:4">
      <c r="C351" s="130"/>
      <c r="D351" s="130"/>
    </row>
    <row r="352" spans="3:4">
      <c r="C352" s="130"/>
      <c r="D352" s="130"/>
    </row>
    <row r="353" spans="3:4">
      <c r="C353" s="130"/>
      <c r="D353" s="130"/>
    </row>
    <row r="354" spans="3:4">
      <c r="C354" s="130"/>
      <c r="D354" s="130"/>
    </row>
    <row r="355" spans="3:4">
      <c r="C355" s="130"/>
      <c r="D355" s="130"/>
    </row>
    <row r="356" spans="3:4">
      <c r="C356" s="130"/>
      <c r="D356" s="130"/>
    </row>
    <row r="357" spans="3:4">
      <c r="C357" s="130"/>
      <c r="D357" s="130"/>
    </row>
    <row r="358" spans="3:4">
      <c r="C358" s="130"/>
      <c r="D358" s="130"/>
    </row>
    <row r="359" spans="3:4">
      <c r="C359" s="130"/>
      <c r="D359" s="130"/>
    </row>
    <row r="360" spans="3:4">
      <c r="C360" s="130"/>
      <c r="D360" s="130"/>
    </row>
    <row r="361" spans="3:4">
      <c r="C361" s="130"/>
      <c r="D361" s="130"/>
    </row>
    <row r="362" spans="3:4">
      <c r="C362" s="130"/>
      <c r="D362" s="130"/>
    </row>
    <row r="363" spans="3:4">
      <c r="C363" s="130"/>
      <c r="D363" s="130"/>
    </row>
    <row r="364" spans="3:4">
      <c r="C364" s="130"/>
      <c r="D364" s="130"/>
    </row>
    <row r="365" spans="3:4">
      <c r="C365" s="130"/>
      <c r="D365" s="130"/>
    </row>
    <row r="366" spans="3:4">
      <c r="C366" s="130"/>
      <c r="D366" s="130"/>
    </row>
    <row r="367" spans="3:4">
      <c r="C367" s="130"/>
      <c r="D367" s="130"/>
    </row>
    <row r="368" spans="3:4">
      <c r="C368" s="130"/>
      <c r="D368" s="130"/>
    </row>
    <row r="369" spans="3:4">
      <c r="C369" s="130"/>
      <c r="D369" s="130"/>
    </row>
    <row r="370" spans="3:4">
      <c r="C370" s="130"/>
      <c r="D370" s="130"/>
    </row>
    <row r="371" spans="3:4">
      <c r="C371" s="130"/>
      <c r="D371" s="130"/>
    </row>
    <row r="372" spans="3:4">
      <c r="C372" s="130"/>
      <c r="D372" s="130"/>
    </row>
    <row r="373" spans="3:4">
      <c r="C373" s="130"/>
      <c r="D373" s="130"/>
    </row>
    <row r="374" spans="3:4">
      <c r="C374" s="130"/>
      <c r="D374" s="130"/>
    </row>
    <row r="375" spans="3:4">
      <c r="C375" s="130"/>
      <c r="D375" s="130"/>
    </row>
    <row r="376" spans="3:4">
      <c r="C376" s="130"/>
      <c r="D376" s="130"/>
    </row>
    <row r="377" spans="3:4">
      <c r="C377" s="130"/>
      <c r="D377" s="130"/>
    </row>
    <row r="378" spans="3:4">
      <c r="C378" s="130"/>
      <c r="D378" s="130"/>
    </row>
    <row r="379" spans="3:4">
      <c r="C379" s="130"/>
      <c r="D379" s="130"/>
    </row>
    <row r="380" spans="3:4">
      <c r="C380" s="130"/>
      <c r="D380" s="130"/>
    </row>
    <row r="381" spans="3:4">
      <c r="C381" s="130"/>
      <c r="D381" s="130"/>
    </row>
    <row r="382" spans="3:4">
      <c r="C382" s="130"/>
      <c r="D382" s="130"/>
    </row>
    <row r="383" spans="3:4">
      <c r="C383" s="130"/>
      <c r="D383" s="130"/>
    </row>
    <row r="384" spans="3:4">
      <c r="C384" s="130"/>
      <c r="D384" s="130"/>
    </row>
    <row r="385" spans="3:4">
      <c r="C385" s="130"/>
      <c r="D385" s="130"/>
    </row>
    <row r="386" spans="3:4">
      <c r="C386" s="130"/>
      <c r="D386" s="130"/>
    </row>
    <row r="387" spans="3:4">
      <c r="C387" s="130"/>
      <c r="D387" s="130"/>
    </row>
    <row r="388" spans="3:4">
      <c r="C388" s="130"/>
      <c r="D388" s="130"/>
    </row>
    <row r="389" spans="3:4">
      <c r="C389" s="130"/>
      <c r="D389" s="130"/>
    </row>
    <row r="390" spans="3:4">
      <c r="C390" s="130"/>
      <c r="D390" s="130"/>
    </row>
    <row r="391" spans="3:4">
      <c r="C391" s="130"/>
      <c r="D391" s="130"/>
    </row>
    <row r="392" spans="3:4">
      <c r="C392" s="130"/>
      <c r="D392" s="130"/>
    </row>
    <row r="393" spans="3:4">
      <c r="C393" s="130"/>
      <c r="D393" s="130"/>
    </row>
    <row r="394" spans="3:4">
      <c r="C394" s="130"/>
      <c r="D394" s="130"/>
    </row>
    <row r="395" spans="3:4">
      <c r="C395" s="130"/>
      <c r="D395" s="130"/>
    </row>
    <row r="396" spans="3:4">
      <c r="C396" s="130"/>
      <c r="D396" s="130"/>
    </row>
    <row r="397" spans="3:4">
      <c r="C397" s="130"/>
      <c r="D397" s="130"/>
    </row>
    <row r="398" spans="3:4">
      <c r="C398" s="130"/>
      <c r="D398" s="130"/>
    </row>
    <row r="399" spans="3:4">
      <c r="C399" s="130"/>
      <c r="D399" s="130"/>
    </row>
    <row r="400" spans="3:4">
      <c r="C400" s="130"/>
      <c r="D400" s="130"/>
    </row>
  </sheetData>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sheetPr>
    <tabColor theme="5" tint="-0.499984740745262"/>
  </sheetPr>
  <dimension ref="A1:Z124"/>
  <sheetViews>
    <sheetView zoomScaleNormal="100" workbookViewId="0">
      <selection activeCell="Y87" sqref="Y87"/>
    </sheetView>
  </sheetViews>
  <sheetFormatPr defaultRowHeight="15"/>
  <cols>
    <col min="1" max="1" width="7.28515625" style="101" customWidth="1"/>
    <col min="2" max="2" width="0.5703125" style="101" customWidth="1"/>
    <col min="3" max="3" width="18.7109375" style="126" customWidth="1"/>
    <col min="4" max="4" width="5.28515625" style="475" customWidth="1"/>
    <col min="5" max="5" width="6.140625" style="124" customWidth="1"/>
    <col min="6" max="6" width="0.5703125" style="101" customWidth="1"/>
    <col min="7" max="7" width="18.7109375" style="232" customWidth="1"/>
    <col min="8" max="8" width="5.28515625" style="113" customWidth="1"/>
    <col min="9" max="9" width="6.140625" style="240" customWidth="1"/>
    <col min="10" max="10" width="0.5703125" style="101" customWidth="1"/>
    <col min="11" max="11" width="18.7109375" style="126" customWidth="1"/>
    <col min="12" max="12" width="5.28515625" style="475" customWidth="1"/>
    <col min="13" max="13" width="6.140625" style="124" customWidth="1"/>
    <col min="14" max="14" width="0.5703125" style="101" customWidth="1"/>
    <col min="15" max="15" width="15.7109375" style="126" customWidth="1"/>
    <col min="16" max="16" width="6.7109375" style="124" customWidth="1"/>
    <col min="17" max="17" width="0.5703125" style="101" customWidth="1"/>
  </cols>
  <sheetData>
    <row r="1" spans="1:26" s="103" customFormat="1" ht="3" customHeight="1">
      <c r="A1" s="414"/>
      <c r="B1" s="133"/>
      <c r="C1" s="186"/>
      <c r="D1" s="460"/>
      <c r="E1" s="460"/>
      <c r="F1" s="133"/>
      <c r="G1" s="429"/>
      <c r="H1" s="473"/>
      <c r="I1" s="441"/>
      <c r="J1" s="415"/>
      <c r="K1" s="429"/>
      <c r="L1" s="473"/>
      <c r="M1" s="473"/>
      <c r="N1" s="415"/>
      <c r="O1" s="429"/>
      <c r="P1" s="232"/>
      <c r="Q1" s="101"/>
      <c r="Z1" s="414"/>
    </row>
    <row r="2" spans="1:26" ht="15" customHeight="1">
      <c r="A2" s="415"/>
      <c r="B2" s="133"/>
      <c r="C2" s="493" t="s">
        <v>21</v>
      </c>
      <c r="D2" s="493"/>
      <c r="E2" s="493"/>
      <c r="F2" s="244"/>
      <c r="G2" s="416"/>
      <c r="H2" s="468"/>
      <c r="I2" s="417"/>
      <c r="J2" s="418"/>
      <c r="K2" s="419"/>
      <c r="L2" s="419"/>
      <c r="M2" s="419"/>
      <c r="N2" s="415"/>
      <c r="O2" s="430"/>
      <c r="P2" s="431"/>
      <c r="Q2" s="415"/>
      <c r="R2" s="415"/>
      <c r="S2" s="415"/>
      <c r="T2" s="415"/>
      <c r="U2" s="415"/>
      <c r="V2" s="415"/>
      <c r="W2" s="415"/>
      <c r="X2" s="415"/>
      <c r="Y2" s="415"/>
      <c r="Z2" s="415"/>
    </row>
    <row r="3" spans="1:26" s="101" customFormat="1" ht="3" customHeight="1">
      <c r="A3" s="415"/>
      <c r="B3" s="133"/>
      <c r="C3" s="245"/>
      <c r="D3" s="461"/>
      <c r="E3" s="461"/>
      <c r="F3" s="244"/>
      <c r="G3" s="246"/>
      <c r="H3" s="467"/>
      <c r="I3" s="247"/>
      <c r="J3" s="244"/>
      <c r="K3" s="246"/>
      <c r="L3" s="467"/>
      <c r="M3" s="467"/>
      <c r="N3" s="133"/>
      <c r="O3" s="429"/>
      <c r="P3" s="432"/>
      <c r="Q3" s="415"/>
      <c r="R3" s="415"/>
      <c r="S3" s="415"/>
      <c r="T3" s="415"/>
      <c r="U3" s="415"/>
      <c r="V3" s="415"/>
      <c r="W3" s="415"/>
      <c r="X3" s="415"/>
      <c r="Y3" s="415"/>
      <c r="Z3" s="415"/>
    </row>
    <row r="4" spans="1:26" ht="15" customHeight="1">
      <c r="A4" s="415"/>
      <c r="B4" s="133"/>
      <c r="C4" s="355" t="str">
        <f>'Dieta ON'!D2</f>
        <v>Café da manhã</v>
      </c>
      <c r="D4" s="462"/>
      <c r="E4" s="235">
        <f>'Dieta ON'!C2</f>
        <v>0.29166666666666669</v>
      </c>
      <c r="F4" s="248"/>
      <c r="G4" s="233" t="str">
        <f>'Dieta ON'!N2</f>
        <v>Lanche manhã</v>
      </c>
      <c r="H4" s="465"/>
      <c r="I4" s="249">
        <f>'Dieta ON'!M2</f>
        <v>0.39583333333333331</v>
      </c>
      <c r="J4" s="248"/>
      <c r="K4" s="128" t="str">
        <f>'Dieta ON'!X2</f>
        <v>Almoço</v>
      </c>
      <c r="L4" s="480"/>
      <c r="M4" s="235">
        <f>'Dieta ON'!W2</f>
        <v>0.5</v>
      </c>
      <c r="N4" s="133"/>
      <c r="O4" s="433"/>
      <c r="P4" s="434"/>
      <c r="Q4" s="415"/>
      <c r="R4" s="415"/>
      <c r="S4" s="415"/>
      <c r="T4" s="415"/>
      <c r="U4" s="415"/>
      <c r="V4" s="415"/>
      <c r="W4" s="415"/>
      <c r="X4" s="415"/>
      <c r="Y4" s="415"/>
      <c r="Z4" s="415"/>
    </row>
    <row r="5" spans="1:26" ht="15" customHeight="1">
      <c r="A5" s="415"/>
      <c r="B5" s="133"/>
      <c r="C5" s="357" t="str">
        <f>IF('Dieta ON'!C4="","",'Dieta ON'!C4)</f>
        <v>Aveia</v>
      </c>
      <c r="D5" s="463">
        <f>IF('Dieta ON'!D4="","",'Dieta ON'!D4)</f>
        <v>15</v>
      </c>
      <c r="E5" s="463" t="str">
        <f>IF('Dieta ON'!E4="","",'Dieta ON'!E4)</f>
        <v>g</v>
      </c>
      <c r="F5" s="244"/>
      <c r="G5" s="459" t="str">
        <f>IF('Dieta ON'!M4="","",'Dieta ON'!M4)</f>
        <v/>
      </c>
      <c r="H5" s="466">
        <f>IF('Dieta ON'!N4="","",'Dieta ON'!N4)</f>
        <v>100</v>
      </c>
      <c r="I5" s="466" t="str">
        <f>IF('Dieta ON'!O4="","",'Dieta ON'!O4)</f>
        <v/>
      </c>
      <c r="J5" s="244"/>
      <c r="K5" s="357" t="str">
        <f>IF('Dieta ON'!W4="","",'Dieta ON'!W4)</f>
        <v/>
      </c>
      <c r="L5" s="463">
        <f>IF('Dieta ON'!X4="","",'Dieta ON'!X4)</f>
        <v>100</v>
      </c>
      <c r="M5" s="463" t="str">
        <f>IF('Dieta ON'!Y4="","",'Dieta ON'!Y4)</f>
        <v/>
      </c>
      <c r="N5" s="133"/>
      <c r="O5" s="416"/>
      <c r="P5" s="435"/>
      <c r="Q5" s="415"/>
      <c r="R5" s="415"/>
      <c r="S5" s="415"/>
      <c r="T5" s="415"/>
      <c r="U5" s="415"/>
      <c r="V5" s="415"/>
      <c r="W5" s="415"/>
      <c r="X5" s="415"/>
      <c r="Y5" s="415"/>
      <c r="Z5" s="415"/>
    </row>
    <row r="6" spans="1:26" ht="15" customHeight="1">
      <c r="A6" s="415"/>
      <c r="B6" s="133"/>
      <c r="C6" s="357" t="str">
        <f>IF('Dieta ON'!C5="","",'Dieta ON'!C5)</f>
        <v>Complex</v>
      </c>
      <c r="D6" s="463">
        <f>IF('Dieta ON'!D5="","",'Dieta ON'!D5)</f>
        <v>1</v>
      </c>
      <c r="E6" s="463" t="str">
        <f>IF('Dieta ON'!E5="","",'Dieta ON'!E5)</f>
        <v>scoop</v>
      </c>
      <c r="F6" s="244"/>
      <c r="G6" s="459" t="str">
        <f>IF('Dieta ON'!M5="","",'Dieta ON'!M5)</f>
        <v/>
      </c>
      <c r="H6" s="466">
        <f>IF('Dieta ON'!N5="","",'Dieta ON'!N5)</f>
        <v>100</v>
      </c>
      <c r="I6" s="466" t="str">
        <f>IF('Dieta ON'!O5="","",'Dieta ON'!O5)</f>
        <v/>
      </c>
      <c r="J6" s="244"/>
      <c r="K6" s="357" t="str">
        <f>IF('Dieta ON'!W5="","",'Dieta ON'!W5)</f>
        <v/>
      </c>
      <c r="L6" s="463">
        <f>IF('Dieta ON'!X5="","",'Dieta ON'!X5)</f>
        <v>100</v>
      </c>
      <c r="M6" s="463" t="str">
        <f>IF('Dieta ON'!Y5="","",'Dieta ON'!Y5)</f>
        <v/>
      </c>
      <c r="N6" s="133"/>
      <c r="O6" s="416"/>
      <c r="P6" s="435"/>
      <c r="Q6" s="415"/>
      <c r="R6" s="415"/>
      <c r="S6" s="415"/>
      <c r="T6" s="415"/>
      <c r="U6" s="415"/>
      <c r="V6" s="415"/>
      <c r="W6" s="415"/>
      <c r="X6" s="415"/>
      <c r="Y6" s="415"/>
      <c r="Z6" s="415"/>
    </row>
    <row r="7" spans="1:26" ht="15" customHeight="1">
      <c r="A7" s="415"/>
      <c r="B7" s="133"/>
      <c r="C7" s="357" t="str">
        <f>IF('Dieta ON'!C6="","",'Dieta ON'!C6)</f>
        <v>oleo de coco</v>
      </c>
      <c r="D7" s="463">
        <f>IF('Dieta ON'!D6="","",'Dieta ON'!D6)</f>
        <v>1</v>
      </c>
      <c r="E7" s="463" t="str">
        <f>IF('Dieta ON'!E6="","",'Dieta ON'!E6)</f>
        <v>colher</v>
      </c>
      <c r="F7" s="244"/>
      <c r="G7" s="459" t="str">
        <f>IF('Dieta ON'!M6="","",'Dieta ON'!M6)</f>
        <v/>
      </c>
      <c r="H7" s="466" t="str">
        <f>IF('Dieta ON'!N6="","",'Dieta ON'!N6)</f>
        <v/>
      </c>
      <c r="I7" s="466" t="str">
        <f>IF('Dieta ON'!O6="","",'Dieta ON'!O6)</f>
        <v/>
      </c>
      <c r="J7" s="244"/>
      <c r="K7" s="357" t="str">
        <f>IF('Dieta ON'!W6="","",'Dieta ON'!W6)</f>
        <v/>
      </c>
      <c r="L7" s="463" t="str">
        <f>IF('Dieta ON'!X6="","",'Dieta ON'!X6)</f>
        <v/>
      </c>
      <c r="M7" s="463" t="str">
        <f>IF('Dieta ON'!Y6="","",'Dieta ON'!Y6)</f>
        <v/>
      </c>
      <c r="N7" s="133"/>
      <c r="O7" s="416"/>
      <c r="P7" s="435"/>
      <c r="Q7" s="415"/>
      <c r="R7" s="415"/>
      <c r="S7" s="415"/>
      <c r="T7" s="415"/>
      <c r="U7" s="415"/>
      <c r="V7" s="415"/>
      <c r="W7" s="415"/>
      <c r="X7" s="415"/>
      <c r="Y7" s="415"/>
      <c r="Z7" s="415"/>
    </row>
    <row r="8" spans="1:26" ht="15" customHeight="1">
      <c r="A8" s="415"/>
      <c r="B8" s="133"/>
      <c r="C8" s="357" t="str">
        <f>IF('Dieta ON'!C7="","",'Dieta ON'!C7)</f>
        <v>Banana nanica</v>
      </c>
      <c r="D8" s="463">
        <f>IF('Dieta ON'!D7="","",'Dieta ON'!D7)</f>
        <v>1</v>
      </c>
      <c r="E8" s="463" t="str">
        <f>IF('Dieta ON'!E7="","",'Dieta ON'!E7)</f>
        <v>1 unid</v>
      </c>
      <c r="F8" s="244"/>
      <c r="G8" s="459" t="str">
        <f>IF('Dieta ON'!M7="","",'Dieta ON'!M7)</f>
        <v/>
      </c>
      <c r="H8" s="466" t="str">
        <f>IF('Dieta ON'!N7="","",'Dieta ON'!N7)</f>
        <v/>
      </c>
      <c r="I8" s="466" t="str">
        <f>IF('Dieta ON'!O7="","",'Dieta ON'!O7)</f>
        <v/>
      </c>
      <c r="J8" s="244"/>
      <c r="K8" s="357" t="str">
        <f>IF('Dieta ON'!W7="","",'Dieta ON'!W7)</f>
        <v/>
      </c>
      <c r="L8" s="463" t="str">
        <f>IF('Dieta ON'!X7="","",'Dieta ON'!X7)</f>
        <v/>
      </c>
      <c r="M8" s="463" t="str">
        <f>IF('Dieta ON'!Y7="","",'Dieta ON'!Y7)</f>
        <v/>
      </c>
      <c r="N8" s="133"/>
      <c r="O8" s="416"/>
      <c r="P8" s="435"/>
      <c r="Q8" s="415"/>
      <c r="R8" s="415"/>
      <c r="S8" s="415"/>
      <c r="T8" s="415"/>
      <c r="U8" s="415"/>
      <c r="V8" s="415"/>
      <c r="W8" s="415"/>
      <c r="X8" s="415"/>
      <c r="Y8" s="415"/>
      <c r="Z8" s="415"/>
    </row>
    <row r="9" spans="1:26" ht="15" customHeight="1">
      <c r="A9" s="415"/>
      <c r="B9" s="133"/>
      <c r="C9" s="357" t="str">
        <f>IF('Dieta ON'!C8="","",'Dieta ON'!C8)</f>
        <v/>
      </c>
      <c r="D9" s="463" t="str">
        <f>IF('Dieta ON'!D8="","",'Dieta ON'!D8)</f>
        <v/>
      </c>
      <c r="E9" s="463" t="str">
        <f>IF('Dieta ON'!E8="","",'Dieta ON'!E8)</f>
        <v/>
      </c>
      <c r="F9" s="244"/>
      <c r="G9" s="459" t="str">
        <f>IF('Dieta ON'!M8="","",'Dieta ON'!M8)</f>
        <v/>
      </c>
      <c r="H9" s="466" t="str">
        <f>IF('Dieta ON'!N8="","",'Dieta ON'!N8)</f>
        <v/>
      </c>
      <c r="I9" s="466" t="str">
        <f>IF('Dieta ON'!O8="","",'Dieta ON'!O8)</f>
        <v/>
      </c>
      <c r="J9" s="244"/>
      <c r="K9" s="357" t="str">
        <f>IF('Dieta ON'!W8="","",'Dieta ON'!W8)</f>
        <v/>
      </c>
      <c r="L9" s="463" t="str">
        <f>IF('Dieta ON'!X8="","",'Dieta ON'!X8)</f>
        <v/>
      </c>
      <c r="M9" s="463" t="str">
        <f>IF('Dieta ON'!Y8="","",'Dieta ON'!Y8)</f>
        <v/>
      </c>
      <c r="N9" s="133"/>
      <c r="O9" s="416"/>
      <c r="P9" s="435"/>
      <c r="Q9" s="415"/>
      <c r="R9" s="415"/>
      <c r="S9" s="415"/>
      <c r="T9" s="415"/>
      <c r="U9" s="415"/>
      <c r="V9" s="415"/>
      <c r="W9" s="415"/>
      <c r="X9" s="415"/>
      <c r="Y9" s="415"/>
      <c r="Z9" s="415"/>
    </row>
    <row r="10" spans="1:26" ht="15" customHeight="1">
      <c r="A10" s="415"/>
      <c r="B10" s="133"/>
      <c r="C10" s="357" t="str">
        <f>IF('Dieta ON'!C9="","",'Dieta ON'!C9)</f>
        <v/>
      </c>
      <c r="D10" s="463" t="str">
        <f>IF('Dieta ON'!D9="","",'Dieta ON'!D9)</f>
        <v/>
      </c>
      <c r="E10" s="463" t="str">
        <f>IF('Dieta ON'!E9="","",'Dieta ON'!E9)</f>
        <v/>
      </c>
      <c r="F10" s="244"/>
      <c r="G10" s="459" t="str">
        <f>IF('Dieta ON'!M9="","",'Dieta ON'!M9)</f>
        <v/>
      </c>
      <c r="H10" s="466" t="str">
        <f>IF('Dieta ON'!N9="","",'Dieta ON'!N9)</f>
        <v/>
      </c>
      <c r="I10" s="466" t="str">
        <f>IF('Dieta ON'!O9="","",'Dieta ON'!O9)</f>
        <v/>
      </c>
      <c r="J10" s="244"/>
      <c r="K10" s="357" t="str">
        <f>IF('Dieta ON'!W9="","",'Dieta ON'!W9)</f>
        <v/>
      </c>
      <c r="L10" s="463" t="str">
        <f>IF('Dieta ON'!X9="","",'Dieta ON'!X9)</f>
        <v/>
      </c>
      <c r="M10" s="463" t="str">
        <f>IF('Dieta ON'!Y9="","",'Dieta ON'!Y9)</f>
        <v/>
      </c>
      <c r="N10" s="133"/>
      <c r="O10" s="416"/>
      <c r="P10" s="435"/>
      <c r="Q10" s="415"/>
      <c r="R10" s="415"/>
      <c r="S10" s="415"/>
      <c r="T10" s="415"/>
      <c r="U10" s="415"/>
      <c r="V10" s="415"/>
      <c r="W10" s="415"/>
      <c r="X10" s="415"/>
      <c r="Y10" s="415"/>
      <c r="Z10" s="415"/>
    </row>
    <row r="11" spans="1:26" ht="15" customHeight="1">
      <c r="A11" s="415"/>
      <c r="B11" s="133"/>
      <c r="C11" s="357" t="str">
        <f>IF('Dieta ON'!C10="","",'Dieta ON'!C10)</f>
        <v/>
      </c>
      <c r="D11" s="463" t="str">
        <f>IF('Dieta ON'!D10="","",'Dieta ON'!D10)</f>
        <v/>
      </c>
      <c r="E11" s="463" t="str">
        <f>IF('Dieta ON'!E10="","",'Dieta ON'!E10)</f>
        <v/>
      </c>
      <c r="F11" s="244"/>
      <c r="G11" s="459" t="str">
        <f>IF('Dieta ON'!M10="","",'Dieta ON'!M10)</f>
        <v/>
      </c>
      <c r="H11" s="466" t="str">
        <f>IF('Dieta ON'!N10="","",'Dieta ON'!N10)</f>
        <v/>
      </c>
      <c r="I11" s="466" t="str">
        <f>IF('Dieta ON'!O10="","",'Dieta ON'!O10)</f>
        <v/>
      </c>
      <c r="J11" s="244"/>
      <c r="K11" s="357" t="str">
        <f>IF('Dieta ON'!W10="","",'Dieta ON'!W10)</f>
        <v/>
      </c>
      <c r="L11" s="463" t="str">
        <f>IF('Dieta ON'!X10="","",'Dieta ON'!X10)</f>
        <v/>
      </c>
      <c r="M11" s="463" t="str">
        <f>IF('Dieta ON'!Y10="","",'Dieta ON'!Y10)</f>
        <v/>
      </c>
      <c r="N11" s="133"/>
      <c r="O11" s="416"/>
      <c r="P11" s="435"/>
      <c r="Q11" s="415"/>
      <c r="R11" s="415"/>
      <c r="S11" s="415"/>
      <c r="T11" s="415"/>
      <c r="U11" s="415"/>
      <c r="V11" s="415"/>
      <c r="W11" s="415"/>
      <c r="X11" s="415"/>
      <c r="Y11" s="415"/>
      <c r="Z11" s="415"/>
    </row>
    <row r="12" spans="1:26" ht="3" customHeight="1">
      <c r="A12" s="415"/>
      <c r="B12" s="133"/>
      <c r="C12" s="356"/>
      <c r="D12" s="464"/>
      <c r="E12" s="467"/>
      <c r="F12" s="244"/>
      <c r="G12" s="246"/>
      <c r="H12" s="467"/>
      <c r="I12" s="247"/>
      <c r="J12" s="244"/>
      <c r="K12" s="246"/>
      <c r="L12" s="467"/>
      <c r="M12" s="467"/>
      <c r="N12" s="133"/>
      <c r="O12" s="429"/>
      <c r="P12" s="432"/>
      <c r="Q12" s="415"/>
      <c r="R12" s="415"/>
      <c r="S12" s="415"/>
      <c r="T12" s="415"/>
      <c r="U12" s="415"/>
      <c r="V12" s="415"/>
      <c r="W12" s="415"/>
      <c r="X12" s="415"/>
      <c r="Y12" s="415"/>
      <c r="Z12" s="415"/>
    </row>
    <row r="13" spans="1:26" ht="15" customHeight="1">
      <c r="A13" s="415"/>
      <c r="B13" s="133"/>
      <c r="C13" s="233" t="str">
        <f>'Dieta ON'!D15</f>
        <v>Lanche da tarde</v>
      </c>
      <c r="D13" s="465"/>
      <c r="E13" s="249">
        <f>'Dieta ON'!C15</f>
        <v>0.625</v>
      </c>
      <c r="F13" s="248"/>
      <c r="G13" s="233" t="str">
        <f>'Dieta ON'!N15</f>
        <v>Pré treino</v>
      </c>
      <c r="H13" s="465"/>
      <c r="I13" s="249">
        <f>'Dieta ON'!M15</f>
        <v>0.72916666666666663</v>
      </c>
      <c r="J13" s="248"/>
      <c r="K13" s="128" t="str">
        <f>'Dieta ON'!X15</f>
        <v>Pós treino</v>
      </c>
      <c r="L13" s="480"/>
      <c r="M13" s="235">
        <f>'Dieta ON'!W15</f>
        <v>0.79166666666666663</v>
      </c>
      <c r="N13" s="133"/>
      <c r="O13" s="433"/>
      <c r="P13" s="434"/>
      <c r="Q13" s="415"/>
      <c r="R13" s="415"/>
      <c r="S13" s="415"/>
      <c r="T13" s="415"/>
      <c r="U13" s="415"/>
      <c r="V13" s="415"/>
      <c r="W13" s="415"/>
      <c r="X13" s="415"/>
      <c r="Y13" s="415"/>
      <c r="Z13" s="415"/>
    </row>
    <row r="14" spans="1:26" ht="15" customHeight="1">
      <c r="A14" s="415"/>
      <c r="B14" s="133"/>
      <c r="C14" s="459" t="str">
        <f>IF('Dieta ON'!C17="","",'Dieta ON'!C17)</f>
        <v/>
      </c>
      <c r="D14" s="466">
        <f>IF('Dieta ON'!D17="","",'Dieta ON'!D17)</f>
        <v>15</v>
      </c>
      <c r="E14" s="466" t="str">
        <f>IF('Dieta ON'!E17="","",'Dieta ON'!E17)</f>
        <v/>
      </c>
      <c r="F14" s="244"/>
      <c r="G14" s="459" t="str">
        <f>IF('Dieta ON'!M17="","",'Dieta ON'!M17)</f>
        <v/>
      </c>
      <c r="H14" s="466">
        <f>IF('Dieta ON'!N17="","",'Dieta ON'!N17)</f>
        <v>100</v>
      </c>
      <c r="I14" s="466" t="str">
        <f>IF('Dieta ON'!O17="","",'Dieta ON'!O17)</f>
        <v/>
      </c>
      <c r="J14" s="244"/>
      <c r="K14" s="357" t="str">
        <f>IF('Dieta ON'!W17="","",'Dieta ON'!W17)</f>
        <v/>
      </c>
      <c r="L14" s="463">
        <f>IF('Dieta ON'!X17="","",'Dieta ON'!X17)</f>
        <v>1</v>
      </c>
      <c r="M14" s="463" t="str">
        <f>IF('Dieta ON'!Y17="","",'Dieta ON'!Y17)</f>
        <v/>
      </c>
      <c r="N14" s="133"/>
      <c r="O14" s="416"/>
      <c r="P14" s="435"/>
      <c r="Q14" s="415"/>
      <c r="R14" s="415"/>
      <c r="S14" s="415"/>
      <c r="T14" s="415"/>
      <c r="U14" s="415"/>
      <c r="V14" s="415"/>
      <c r="W14" s="415"/>
      <c r="X14" s="415"/>
      <c r="Y14" s="415"/>
      <c r="Z14" s="415"/>
    </row>
    <row r="15" spans="1:26" ht="15" customHeight="1">
      <c r="A15" s="415"/>
      <c r="B15" s="133"/>
      <c r="C15" s="459" t="str">
        <f>IF('Dieta ON'!C18="","",'Dieta ON'!C18)</f>
        <v/>
      </c>
      <c r="D15" s="466">
        <f>IF('Dieta ON'!D18="","",'Dieta ON'!D18)</f>
        <v>1</v>
      </c>
      <c r="E15" s="466" t="str">
        <f>IF('Dieta ON'!E18="","",'Dieta ON'!E18)</f>
        <v/>
      </c>
      <c r="F15" s="244"/>
      <c r="G15" s="459" t="str">
        <f>IF('Dieta ON'!M18="","",'Dieta ON'!M18)</f>
        <v/>
      </c>
      <c r="H15" s="466">
        <f>IF('Dieta ON'!N18="","",'Dieta ON'!N18)</f>
        <v>100</v>
      </c>
      <c r="I15" s="466" t="str">
        <f>IF('Dieta ON'!O18="","",'Dieta ON'!O18)</f>
        <v/>
      </c>
      <c r="J15" s="244"/>
      <c r="K15" s="357" t="str">
        <f>IF('Dieta ON'!W18="","",'Dieta ON'!W18)</f>
        <v/>
      </c>
      <c r="L15" s="463" t="str">
        <f>IF('Dieta ON'!X18="","",'Dieta ON'!X18)</f>
        <v/>
      </c>
      <c r="M15" s="463" t="str">
        <f>IF('Dieta ON'!Y18="","",'Dieta ON'!Y18)</f>
        <v/>
      </c>
      <c r="N15" s="133"/>
      <c r="O15" s="416"/>
      <c r="P15" s="435"/>
      <c r="Q15" s="415"/>
      <c r="R15" s="415"/>
      <c r="S15" s="415"/>
      <c r="T15" s="415"/>
      <c r="U15" s="415"/>
      <c r="V15" s="415"/>
      <c r="W15" s="415"/>
      <c r="X15" s="415"/>
      <c r="Y15" s="415"/>
      <c r="Z15" s="415"/>
    </row>
    <row r="16" spans="1:26" ht="15" customHeight="1">
      <c r="A16" s="415"/>
      <c r="B16" s="133"/>
      <c r="C16" s="459" t="str">
        <f>IF('Dieta ON'!C19="","",'Dieta ON'!C19)</f>
        <v/>
      </c>
      <c r="D16" s="466">
        <f>IF('Dieta ON'!D19="","",'Dieta ON'!D19)</f>
        <v>3</v>
      </c>
      <c r="E16" s="466" t="str">
        <f>IF('Dieta ON'!E19="","",'Dieta ON'!E19)</f>
        <v/>
      </c>
      <c r="F16" s="244"/>
      <c r="G16" s="459" t="str">
        <f>IF('Dieta ON'!M19="","",'Dieta ON'!M19)</f>
        <v/>
      </c>
      <c r="H16" s="466">
        <f>IF('Dieta ON'!N19="","",'Dieta ON'!N19)</f>
        <v>2</v>
      </c>
      <c r="I16" s="466" t="str">
        <f>IF('Dieta ON'!O19="","",'Dieta ON'!O19)</f>
        <v/>
      </c>
      <c r="J16" s="244"/>
      <c r="K16" s="357" t="str">
        <f>IF('Dieta ON'!W19="","",'Dieta ON'!W19)</f>
        <v/>
      </c>
      <c r="L16" s="463" t="str">
        <f>IF('Dieta ON'!X19="","",'Dieta ON'!X19)</f>
        <v/>
      </c>
      <c r="M16" s="463" t="str">
        <f>IF('Dieta ON'!Y19="","",'Dieta ON'!Y19)</f>
        <v/>
      </c>
      <c r="N16" s="133"/>
      <c r="O16" s="416"/>
      <c r="P16" s="435"/>
      <c r="Q16" s="415"/>
      <c r="R16" s="415"/>
      <c r="S16" s="415"/>
      <c r="T16" s="415"/>
      <c r="U16" s="415"/>
      <c r="V16" s="415"/>
      <c r="W16" s="415"/>
      <c r="X16" s="415"/>
      <c r="Y16" s="415"/>
      <c r="Z16" s="415"/>
    </row>
    <row r="17" spans="1:26" ht="15" customHeight="1">
      <c r="A17" s="415"/>
      <c r="B17" s="133"/>
      <c r="C17" s="459" t="str">
        <f>IF('Dieta ON'!C20="","",'Dieta ON'!C20)</f>
        <v/>
      </c>
      <c r="D17" s="466" t="str">
        <f>IF('Dieta ON'!D20="","",'Dieta ON'!D20)</f>
        <v/>
      </c>
      <c r="E17" s="466" t="str">
        <f>IF('Dieta ON'!E20="","",'Dieta ON'!E20)</f>
        <v/>
      </c>
      <c r="F17" s="244"/>
      <c r="G17" s="459" t="str">
        <f>IF('Dieta ON'!M20="","",'Dieta ON'!M20)</f>
        <v/>
      </c>
      <c r="H17" s="466" t="str">
        <f>IF('Dieta ON'!N20="","",'Dieta ON'!N20)</f>
        <v/>
      </c>
      <c r="I17" s="466" t="str">
        <f>IF('Dieta ON'!O20="","",'Dieta ON'!O20)</f>
        <v/>
      </c>
      <c r="J17" s="244"/>
      <c r="K17" s="357" t="str">
        <f>IF('Dieta ON'!W20="","",'Dieta ON'!W20)</f>
        <v/>
      </c>
      <c r="L17" s="463" t="str">
        <f>IF('Dieta ON'!X20="","",'Dieta ON'!X20)</f>
        <v/>
      </c>
      <c r="M17" s="463" t="str">
        <f>IF('Dieta ON'!Y20="","",'Dieta ON'!Y20)</f>
        <v/>
      </c>
      <c r="N17" s="133"/>
      <c r="O17" s="416"/>
      <c r="P17" s="435"/>
      <c r="Q17" s="415"/>
      <c r="R17" s="415"/>
      <c r="S17" s="415"/>
      <c r="T17" s="415"/>
      <c r="U17" s="415"/>
      <c r="V17" s="415"/>
      <c r="W17" s="415"/>
      <c r="X17" s="415"/>
      <c r="Y17" s="415"/>
      <c r="Z17" s="415"/>
    </row>
    <row r="18" spans="1:26" ht="15" customHeight="1">
      <c r="A18" s="415"/>
      <c r="B18" s="133"/>
      <c r="C18" s="459" t="str">
        <f>IF('Dieta ON'!C21="","",'Dieta ON'!C21)</f>
        <v/>
      </c>
      <c r="D18" s="466" t="str">
        <f>IF('Dieta ON'!D21="","",'Dieta ON'!D21)</f>
        <v/>
      </c>
      <c r="E18" s="466" t="str">
        <f>IF('Dieta ON'!E21="","",'Dieta ON'!E21)</f>
        <v/>
      </c>
      <c r="F18" s="244"/>
      <c r="G18" s="459" t="str">
        <f>IF('Dieta ON'!M21="","",'Dieta ON'!M21)</f>
        <v/>
      </c>
      <c r="H18" s="466" t="str">
        <f>IF('Dieta ON'!N21="","",'Dieta ON'!N21)</f>
        <v/>
      </c>
      <c r="I18" s="466" t="str">
        <f>IF('Dieta ON'!O21="","",'Dieta ON'!O21)</f>
        <v/>
      </c>
      <c r="J18" s="244"/>
      <c r="K18" s="357" t="str">
        <f>IF('Dieta ON'!W21="","",'Dieta ON'!W21)</f>
        <v/>
      </c>
      <c r="L18" s="463" t="str">
        <f>IF('Dieta ON'!X21="","",'Dieta ON'!X21)</f>
        <v/>
      </c>
      <c r="M18" s="463" t="str">
        <f>IF('Dieta ON'!Y21="","",'Dieta ON'!Y21)</f>
        <v/>
      </c>
      <c r="N18" s="133"/>
      <c r="O18" s="416"/>
      <c r="P18" s="435"/>
      <c r="Q18" s="415"/>
      <c r="R18" s="415"/>
      <c r="S18" s="415"/>
      <c r="T18" s="415"/>
      <c r="U18" s="415"/>
      <c r="V18" s="415"/>
      <c r="W18" s="415"/>
      <c r="X18" s="415"/>
      <c r="Y18" s="415"/>
      <c r="Z18" s="415"/>
    </row>
    <row r="19" spans="1:26" ht="15" customHeight="1">
      <c r="A19" s="415"/>
      <c r="B19" s="133"/>
      <c r="C19" s="459" t="str">
        <f>IF('Dieta ON'!C22="","",'Dieta ON'!C22)</f>
        <v/>
      </c>
      <c r="D19" s="466" t="str">
        <f>IF('Dieta ON'!D22="","",'Dieta ON'!D22)</f>
        <v/>
      </c>
      <c r="E19" s="466" t="str">
        <f>IF('Dieta ON'!E22="","",'Dieta ON'!E22)</f>
        <v/>
      </c>
      <c r="F19" s="244"/>
      <c r="G19" s="459" t="str">
        <f>IF('Dieta ON'!M22="","",'Dieta ON'!M22)</f>
        <v/>
      </c>
      <c r="H19" s="466" t="str">
        <f>IF('Dieta ON'!N22="","",'Dieta ON'!N22)</f>
        <v/>
      </c>
      <c r="I19" s="466" t="str">
        <f>IF('Dieta ON'!O22="","",'Dieta ON'!O22)</f>
        <v/>
      </c>
      <c r="J19" s="244"/>
      <c r="K19" s="357" t="str">
        <f>IF('Dieta ON'!W22="","",'Dieta ON'!W22)</f>
        <v/>
      </c>
      <c r="L19" s="463" t="str">
        <f>IF('Dieta ON'!X22="","",'Dieta ON'!X22)</f>
        <v/>
      </c>
      <c r="M19" s="463" t="str">
        <f>IF('Dieta ON'!Y22="","",'Dieta ON'!Y22)</f>
        <v/>
      </c>
      <c r="N19" s="133"/>
      <c r="O19" s="416"/>
      <c r="P19" s="435"/>
      <c r="Q19" s="415"/>
      <c r="R19" s="415"/>
      <c r="S19" s="415"/>
      <c r="T19" s="415"/>
      <c r="U19" s="415"/>
      <c r="V19" s="415"/>
      <c r="W19" s="415"/>
      <c r="X19" s="415"/>
      <c r="Y19" s="415"/>
      <c r="Z19" s="415"/>
    </row>
    <row r="20" spans="1:26" ht="15" customHeight="1">
      <c r="A20" s="415"/>
      <c r="B20" s="133"/>
      <c r="C20" s="459" t="str">
        <f>IF('Dieta ON'!C23="","",'Dieta ON'!C23)</f>
        <v/>
      </c>
      <c r="D20" s="466" t="str">
        <f>IF('Dieta ON'!D23="","",'Dieta ON'!D23)</f>
        <v/>
      </c>
      <c r="E20" s="466" t="str">
        <f>IF('Dieta ON'!E23="","",'Dieta ON'!E23)</f>
        <v/>
      </c>
      <c r="F20" s="244"/>
      <c r="G20" s="459" t="str">
        <f>IF('Dieta ON'!M23="","",'Dieta ON'!M23)</f>
        <v/>
      </c>
      <c r="H20" s="466" t="str">
        <f>IF('Dieta ON'!N23="","",'Dieta ON'!N23)</f>
        <v/>
      </c>
      <c r="I20" s="466" t="str">
        <f>IF('Dieta ON'!O23="","",'Dieta ON'!O23)</f>
        <v/>
      </c>
      <c r="J20" s="244"/>
      <c r="K20" s="357" t="str">
        <f>IF('Dieta ON'!W23="","",'Dieta ON'!W23)</f>
        <v/>
      </c>
      <c r="L20" s="463" t="str">
        <f>IF('Dieta ON'!X23="","",'Dieta ON'!X23)</f>
        <v/>
      </c>
      <c r="M20" s="463" t="str">
        <f>IF('Dieta ON'!Y23="","",'Dieta ON'!Y23)</f>
        <v/>
      </c>
      <c r="N20" s="133"/>
      <c r="O20" s="416"/>
      <c r="P20" s="435"/>
      <c r="Q20" s="415"/>
      <c r="R20" s="415"/>
      <c r="S20" s="415"/>
      <c r="T20" s="415"/>
      <c r="U20" s="415"/>
      <c r="V20" s="415"/>
      <c r="W20" s="415"/>
      <c r="X20" s="415"/>
      <c r="Y20" s="415"/>
      <c r="Z20" s="415"/>
    </row>
    <row r="21" spans="1:26" ht="3" customHeight="1">
      <c r="A21" s="415"/>
      <c r="B21" s="133"/>
      <c r="C21" s="356"/>
      <c r="D21" s="464"/>
      <c r="E21" s="467"/>
      <c r="F21" s="244"/>
      <c r="G21" s="246"/>
      <c r="H21" s="467"/>
      <c r="I21" s="247"/>
      <c r="J21" s="244"/>
      <c r="K21" s="246"/>
      <c r="L21" s="467"/>
      <c r="M21" s="467"/>
      <c r="N21" s="133"/>
      <c r="O21" s="429"/>
      <c r="P21" s="432"/>
      <c r="Q21" s="415"/>
      <c r="R21" s="415"/>
      <c r="S21" s="415"/>
      <c r="T21" s="415"/>
      <c r="U21" s="415"/>
      <c r="V21" s="415"/>
      <c r="W21" s="415"/>
      <c r="X21" s="415"/>
      <c r="Y21" s="415"/>
      <c r="Z21" s="415"/>
    </row>
    <row r="22" spans="1:26" ht="15" customHeight="1">
      <c r="A22" s="415"/>
      <c r="B22" s="133"/>
      <c r="C22" s="233" t="str">
        <f>'Dieta ON'!D28</f>
        <v>Jantar</v>
      </c>
      <c r="D22" s="465"/>
      <c r="E22" s="249">
        <f>'Dieta ON'!C28</f>
        <v>0.85416666666666663</v>
      </c>
      <c r="F22" s="248"/>
      <c r="G22" s="233" t="str">
        <f>'Dieta ON'!N28</f>
        <v>Ceia</v>
      </c>
      <c r="H22" s="465"/>
      <c r="I22" s="249">
        <f>'Dieta ON'!M28</f>
        <v>0.95833333333333337</v>
      </c>
      <c r="J22" s="248"/>
      <c r="K22" s="128" t="str">
        <f>'Dieta ON'!X28</f>
        <v>Nome refeição</v>
      </c>
      <c r="L22" s="480"/>
      <c r="M22" s="235">
        <f>'Dieta ON'!W28</f>
        <v>0</v>
      </c>
      <c r="N22" s="133"/>
      <c r="O22" s="433"/>
      <c r="P22" s="434"/>
      <c r="Q22" s="415"/>
      <c r="R22" s="415"/>
      <c r="S22" s="415"/>
      <c r="T22" s="415"/>
      <c r="U22" s="415"/>
      <c r="V22" s="415"/>
      <c r="W22" s="415"/>
      <c r="X22" s="415"/>
      <c r="Y22" s="415"/>
      <c r="Z22" s="415"/>
    </row>
    <row r="23" spans="1:26" ht="15" customHeight="1">
      <c r="A23" s="415"/>
      <c r="B23" s="133"/>
      <c r="C23" s="459" t="str">
        <f>IF('Dieta ON'!C30="","",'Dieta ON'!C30)</f>
        <v/>
      </c>
      <c r="D23" s="466">
        <f>IF('Dieta ON'!D30="","",'Dieta ON'!D30)</f>
        <v>100</v>
      </c>
      <c r="E23" s="466" t="str">
        <f>IF('Dieta ON'!E30="","",'Dieta ON'!E30)</f>
        <v/>
      </c>
      <c r="F23" s="244"/>
      <c r="G23" s="459" t="str">
        <f>IF('Dieta ON'!M30="","",'Dieta ON'!M30)</f>
        <v/>
      </c>
      <c r="H23" s="466">
        <f>IF('Dieta ON'!N30="","",'Dieta ON'!N30)</f>
        <v>15</v>
      </c>
      <c r="I23" s="466" t="str">
        <f>IF('Dieta ON'!O30="","",'Dieta ON'!O30)</f>
        <v/>
      </c>
      <c r="J23" s="244"/>
      <c r="K23" s="357" t="str">
        <f>IF('Dieta ON'!W30="","",'Dieta ON'!W30)</f>
        <v/>
      </c>
      <c r="L23" s="463" t="str">
        <f>IF('Dieta ON'!X30="","",'Dieta ON'!X30)</f>
        <v/>
      </c>
      <c r="M23" s="463" t="str">
        <f>IF('Dieta ON'!Y30="","",'Dieta ON'!Y30)</f>
        <v/>
      </c>
      <c r="N23" s="133"/>
      <c r="O23" s="416"/>
      <c r="P23" s="435"/>
      <c r="Q23" s="415"/>
      <c r="R23" s="415"/>
      <c r="S23" s="415"/>
      <c r="T23" s="415"/>
      <c r="U23" s="415"/>
      <c r="V23" s="415"/>
      <c r="W23" s="415"/>
      <c r="X23" s="415"/>
      <c r="Y23" s="415"/>
      <c r="Z23" s="415"/>
    </row>
    <row r="24" spans="1:26" ht="15" customHeight="1">
      <c r="A24" s="415"/>
      <c r="B24" s="133"/>
      <c r="C24" s="459" t="str">
        <f>IF('Dieta ON'!C31="","",'Dieta ON'!C31)</f>
        <v/>
      </c>
      <c r="D24" s="466">
        <f>IF('Dieta ON'!D31="","",'Dieta ON'!D31)</f>
        <v>4</v>
      </c>
      <c r="E24" s="466" t="str">
        <f>IF('Dieta ON'!E31="","",'Dieta ON'!E31)</f>
        <v/>
      </c>
      <c r="F24" s="244"/>
      <c r="G24" s="459" t="str">
        <f>IF('Dieta ON'!M31="","",'Dieta ON'!M31)</f>
        <v/>
      </c>
      <c r="H24" s="466">
        <f>IF('Dieta ON'!N31="","",'Dieta ON'!N31)</f>
        <v>15</v>
      </c>
      <c r="I24" s="466" t="str">
        <f>IF('Dieta ON'!O31="","",'Dieta ON'!O31)</f>
        <v/>
      </c>
      <c r="J24" s="244"/>
      <c r="K24" s="357" t="str">
        <f>IF('Dieta ON'!W31="","",'Dieta ON'!W31)</f>
        <v/>
      </c>
      <c r="L24" s="463" t="str">
        <f>IF('Dieta ON'!X31="","",'Dieta ON'!X31)</f>
        <v/>
      </c>
      <c r="M24" s="463" t="str">
        <f>IF('Dieta ON'!Y31="","",'Dieta ON'!Y31)</f>
        <v/>
      </c>
      <c r="N24" s="133"/>
      <c r="O24" s="416"/>
      <c r="P24" s="435"/>
      <c r="Q24" s="415"/>
      <c r="R24" s="415"/>
      <c r="S24" s="415"/>
      <c r="T24" s="415"/>
      <c r="U24" s="415"/>
      <c r="V24" s="415"/>
      <c r="W24" s="415"/>
      <c r="X24" s="415"/>
      <c r="Y24" s="415"/>
      <c r="Z24" s="415"/>
    </row>
    <row r="25" spans="1:26" ht="15" customHeight="1">
      <c r="A25" s="415"/>
      <c r="B25" s="133"/>
      <c r="C25" s="459" t="str">
        <f>IF('Dieta ON'!C32="","",'Dieta ON'!C32)</f>
        <v/>
      </c>
      <c r="D25" s="466" t="str">
        <f>IF('Dieta ON'!D32="","",'Dieta ON'!D32)</f>
        <v/>
      </c>
      <c r="E25" s="466" t="str">
        <f>IF('Dieta ON'!E32="","",'Dieta ON'!E32)</f>
        <v/>
      </c>
      <c r="F25" s="244"/>
      <c r="G25" s="459" t="str">
        <f>IF('Dieta ON'!M32="","",'Dieta ON'!M32)</f>
        <v/>
      </c>
      <c r="H25" s="466">
        <f>IF('Dieta ON'!N32="","",'Dieta ON'!N32)</f>
        <v>1</v>
      </c>
      <c r="I25" s="466" t="str">
        <f>IF('Dieta ON'!O32="","",'Dieta ON'!O32)</f>
        <v/>
      </c>
      <c r="J25" s="244"/>
      <c r="K25" s="357" t="str">
        <f>IF('Dieta ON'!W32="","",'Dieta ON'!W32)</f>
        <v/>
      </c>
      <c r="L25" s="463" t="str">
        <f>IF('Dieta ON'!X32="","",'Dieta ON'!X32)</f>
        <v/>
      </c>
      <c r="M25" s="463" t="str">
        <f>IF('Dieta ON'!Y32="","",'Dieta ON'!Y32)</f>
        <v/>
      </c>
      <c r="N25" s="133"/>
      <c r="O25" s="416"/>
      <c r="P25" s="435"/>
      <c r="Q25" s="415"/>
      <c r="R25" s="415"/>
      <c r="S25" s="415"/>
      <c r="T25" s="415"/>
      <c r="U25" s="415"/>
      <c r="V25" s="415"/>
      <c r="W25" s="415"/>
      <c r="X25" s="415"/>
      <c r="Y25" s="415"/>
      <c r="Z25" s="415"/>
    </row>
    <row r="26" spans="1:26" ht="15" customHeight="1">
      <c r="A26" s="415"/>
      <c r="B26" s="133"/>
      <c r="C26" s="459" t="str">
        <f>IF('Dieta ON'!C33="","",'Dieta ON'!C33)</f>
        <v/>
      </c>
      <c r="D26" s="466" t="str">
        <f>IF('Dieta ON'!D33="","",'Dieta ON'!D33)</f>
        <v/>
      </c>
      <c r="E26" s="466" t="str">
        <f>IF('Dieta ON'!E33="","",'Dieta ON'!E33)</f>
        <v/>
      </c>
      <c r="F26" s="244"/>
      <c r="G26" s="459" t="str">
        <f>IF('Dieta ON'!M33="","",'Dieta ON'!M33)</f>
        <v/>
      </c>
      <c r="H26" s="466">
        <f>IF('Dieta ON'!N33="","",'Dieta ON'!N33)</f>
        <v>1</v>
      </c>
      <c r="I26" s="466" t="str">
        <f>IF('Dieta ON'!O33="","",'Dieta ON'!O33)</f>
        <v/>
      </c>
      <c r="J26" s="244"/>
      <c r="K26" s="357" t="str">
        <f>IF('Dieta ON'!W33="","",'Dieta ON'!W33)</f>
        <v/>
      </c>
      <c r="L26" s="463" t="str">
        <f>IF('Dieta ON'!X33="","",'Dieta ON'!X33)</f>
        <v/>
      </c>
      <c r="M26" s="463" t="str">
        <f>IF('Dieta ON'!Y33="","",'Dieta ON'!Y33)</f>
        <v/>
      </c>
      <c r="N26" s="133"/>
      <c r="O26" s="416"/>
      <c r="P26" s="435"/>
      <c r="Q26" s="415"/>
      <c r="R26" s="415"/>
      <c r="S26" s="415"/>
      <c r="T26" s="415"/>
      <c r="U26" s="415"/>
      <c r="V26" s="415"/>
      <c r="W26" s="415"/>
      <c r="X26" s="415"/>
      <c r="Y26" s="415"/>
      <c r="Z26" s="415"/>
    </row>
    <row r="27" spans="1:26" ht="15" customHeight="1">
      <c r="A27" s="415"/>
      <c r="B27" s="133"/>
      <c r="C27" s="459" t="str">
        <f>IF('Dieta ON'!C34="","",'Dieta ON'!C34)</f>
        <v/>
      </c>
      <c r="D27" s="466" t="str">
        <f>IF('Dieta ON'!D34="","",'Dieta ON'!D34)</f>
        <v/>
      </c>
      <c r="E27" s="466" t="str">
        <f>IF('Dieta ON'!E34="","",'Dieta ON'!E34)</f>
        <v/>
      </c>
      <c r="F27" s="244"/>
      <c r="G27" s="459" t="str">
        <f>IF('Dieta ON'!M34="","",'Dieta ON'!M34)</f>
        <v/>
      </c>
      <c r="H27" s="466" t="str">
        <f>IF('Dieta ON'!N34="","",'Dieta ON'!N34)</f>
        <v/>
      </c>
      <c r="I27" s="466" t="str">
        <f>IF('Dieta ON'!O34="","",'Dieta ON'!O34)</f>
        <v/>
      </c>
      <c r="J27" s="244"/>
      <c r="K27" s="357" t="str">
        <f>IF('Dieta ON'!W34="","",'Dieta ON'!W34)</f>
        <v/>
      </c>
      <c r="L27" s="463" t="str">
        <f>IF('Dieta ON'!X34="","",'Dieta ON'!X34)</f>
        <v/>
      </c>
      <c r="M27" s="463" t="str">
        <f>IF('Dieta ON'!Y34="","",'Dieta ON'!Y34)</f>
        <v/>
      </c>
      <c r="N27" s="133"/>
      <c r="O27" s="416"/>
      <c r="P27" s="435"/>
      <c r="Q27" s="415"/>
      <c r="R27" s="415"/>
      <c r="S27" s="415"/>
      <c r="T27" s="415"/>
      <c r="U27" s="415"/>
      <c r="V27" s="415"/>
      <c r="W27" s="415"/>
      <c r="X27" s="415"/>
      <c r="Y27" s="415"/>
      <c r="Z27" s="415"/>
    </row>
    <row r="28" spans="1:26" ht="15" customHeight="1">
      <c r="A28" s="415"/>
      <c r="B28" s="133"/>
      <c r="C28" s="459" t="str">
        <f>IF('Dieta ON'!C35="","",'Dieta ON'!C35)</f>
        <v/>
      </c>
      <c r="D28" s="466" t="str">
        <f>IF('Dieta ON'!D35="","",'Dieta ON'!D35)</f>
        <v/>
      </c>
      <c r="E28" s="466" t="str">
        <f>IF('Dieta ON'!E35="","",'Dieta ON'!E35)</f>
        <v/>
      </c>
      <c r="F28" s="244"/>
      <c r="G28" s="459" t="str">
        <f>IF('Dieta ON'!M35="","",'Dieta ON'!M35)</f>
        <v/>
      </c>
      <c r="H28" s="466" t="str">
        <f>IF('Dieta ON'!N35="","",'Dieta ON'!N35)</f>
        <v/>
      </c>
      <c r="I28" s="466" t="str">
        <f>IF('Dieta ON'!O35="","",'Dieta ON'!O35)</f>
        <v/>
      </c>
      <c r="J28" s="244"/>
      <c r="K28" s="357" t="str">
        <f>IF('Dieta ON'!W35="","",'Dieta ON'!W35)</f>
        <v/>
      </c>
      <c r="L28" s="463" t="str">
        <f>IF('Dieta ON'!X35="","",'Dieta ON'!X35)</f>
        <v/>
      </c>
      <c r="M28" s="463" t="str">
        <f>IF('Dieta ON'!Y35="","",'Dieta ON'!Y35)</f>
        <v/>
      </c>
      <c r="N28" s="133"/>
      <c r="O28" s="416"/>
      <c r="P28" s="435"/>
      <c r="Q28" s="415"/>
      <c r="R28" s="415"/>
      <c r="S28" s="415"/>
      <c r="T28" s="415"/>
      <c r="U28" s="415"/>
      <c r="V28" s="415"/>
      <c r="W28" s="415"/>
      <c r="X28" s="415"/>
      <c r="Y28" s="415"/>
      <c r="Z28" s="415"/>
    </row>
    <row r="29" spans="1:26" ht="15" customHeight="1">
      <c r="A29" s="415"/>
      <c r="B29" s="133"/>
      <c r="C29" s="459" t="str">
        <f>IF('Dieta ON'!C36="","",'Dieta ON'!C36)</f>
        <v/>
      </c>
      <c r="D29" s="466" t="str">
        <f>IF('Dieta ON'!D36="","",'Dieta ON'!D36)</f>
        <v/>
      </c>
      <c r="E29" s="466" t="str">
        <f>IF('Dieta ON'!E36="","",'Dieta ON'!E36)</f>
        <v/>
      </c>
      <c r="F29" s="244"/>
      <c r="G29" s="459" t="str">
        <f>IF('Dieta ON'!M36="","",'Dieta ON'!M36)</f>
        <v/>
      </c>
      <c r="H29" s="466" t="str">
        <f>IF('Dieta ON'!N36="","",'Dieta ON'!N36)</f>
        <v/>
      </c>
      <c r="I29" s="466" t="str">
        <f>IF('Dieta ON'!O36="","",'Dieta ON'!O36)</f>
        <v/>
      </c>
      <c r="J29" s="244"/>
      <c r="K29" s="357" t="str">
        <f>IF('Dieta ON'!W36="","",'Dieta ON'!W36)</f>
        <v/>
      </c>
      <c r="L29" s="463" t="str">
        <f>IF('Dieta ON'!X36="","",'Dieta ON'!X36)</f>
        <v/>
      </c>
      <c r="M29" s="463" t="str">
        <f>IF('Dieta ON'!Y36="","",'Dieta ON'!Y36)</f>
        <v/>
      </c>
      <c r="N29" s="133"/>
      <c r="O29" s="416"/>
      <c r="P29" s="435"/>
      <c r="Q29" s="415"/>
      <c r="R29" s="415"/>
      <c r="S29" s="415"/>
      <c r="T29" s="415"/>
      <c r="U29" s="415"/>
      <c r="V29" s="415"/>
      <c r="W29" s="415"/>
      <c r="X29" s="415"/>
      <c r="Y29" s="415"/>
      <c r="Z29" s="415"/>
    </row>
    <row r="30" spans="1:26" ht="3" customHeight="1">
      <c r="A30" s="415"/>
      <c r="B30" s="133"/>
      <c r="C30" s="246"/>
      <c r="D30" s="467"/>
      <c r="E30" s="467"/>
      <c r="F30" s="244"/>
      <c r="G30" s="246"/>
      <c r="H30" s="467"/>
      <c r="I30" s="247"/>
      <c r="J30" s="244"/>
      <c r="K30" s="246"/>
      <c r="L30" s="467"/>
      <c r="M30" s="467"/>
      <c r="N30" s="133"/>
      <c r="O30" s="429"/>
      <c r="P30" s="432"/>
      <c r="Q30" s="415"/>
      <c r="R30" s="415"/>
      <c r="S30" s="415"/>
      <c r="T30" s="415"/>
      <c r="U30" s="415"/>
      <c r="V30" s="415"/>
      <c r="W30" s="415"/>
      <c r="X30" s="415"/>
      <c r="Y30" s="415"/>
      <c r="Z30" s="415"/>
    </row>
    <row r="31" spans="1:26" s="101" customFormat="1" ht="15" customHeight="1">
      <c r="A31" s="415"/>
      <c r="C31" s="416"/>
      <c r="D31" s="468"/>
      <c r="E31" s="468"/>
      <c r="F31" s="418"/>
      <c r="G31" s="420"/>
      <c r="H31" s="476"/>
      <c r="I31" s="421"/>
      <c r="J31" s="422"/>
      <c r="K31" s="420"/>
      <c r="L31" s="476"/>
      <c r="M31" s="476"/>
      <c r="N31" s="423"/>
      <c r="O31" s="436"/>
      <c r="P31" s="437"/>
      <c r="Q31" s="423"/>
      <c r="R31" s="423"/>
      <c r="S31" s="423"/>
      <c r="T31" s="415"/>
      <c r="U31" s="415"/>
      <c r="V31" s="415"/>
      <c r="W31" s="415"/>
      <c r="X31" s="415"/>
      <c r="Y31" s="415"/>
      <c r="Z31" s="415"/>
    </row>
    <row r="32" spans="1:26" ht="3" customHeight="1">
      <c r="A32" s="415"/>
      <c r="B32" s="133"/>
      <c r="C32" s="246"/>
      <c r="D32" s="467"/>
      <c r="E32" s="467"/>
      <c r="F32" s="244"/>
      <c r="G32" s="251"/>
      <c r="H32" s="477"/>
      <c r="I32" s="250"/>
      <c r="J32" s="252"/>
      <c r="K32" s="251"/>
      <c r="L32" s="477"/>
      <c r="M32" s="477"/>
      <c r="N32" s="239"/>
      <c r="O32" s="436"/>
      <c r="P32" s="437"/>
      <c r="Q32" s="423"/>
      <c r="R32" s="423"/>
      <c r="S32" s="423"/>
      <c r="T32" s="415"/>
      <c r="U32" s="415"/>
      <c r="V32" s="415"/>
      <c r="W32" s="415"/>
      <c r="X32" s="415"/>
      <c r="Y32" s="415"/>
      <c r="Z32" s="415"/>
    </row>
    <row r="33" spans="1:26" ht="15.95" customHeight="1">
      <c r="A33" s="415"/>
      <c r="B33" s="133"/>
      <c r="C33" s="494" t="s">
        <v>22</v>
      </c>
      <c r="D33" s="494"/>
      <c r="E33" s="494"/>
      <c r="F33" s="253"/>
      <c r="G33" s="424"/>
      <c r="H33" s="478"/>
      <c r="I33" s="425"/>
      <c r="J33" s="426"/>
      <c r="K33" s="424"/>
      <c r="L33" s="478"/>
      <c r="M33" s="427"/>
      <c r="N33" s="428"/>
      <c r="O33" s="424"/>
      <c r="P33" s="427"/>
      <c r="Q33" s="423"/>
      <c r="R33" s="423"/>
      <c r="S33" s="423"/>
      <c r="T33" s="415"/>
      <c r="U33" s="415"/>
      <c r="V33" s="415"/>
      <c r="W33" s="415"/>
      <c r="X33" s="415"/>
      <c r="Y33" s="415"/>
      <c r="Z33" s="415"/>
    </row>
    <row r="34" spans="1:26" ht="3" customHeight="1">
      <c r="A34" s="415"/>
      <c r="B34" s="133"/>
      <c r="C34" s="255"/>
      <c r="D34" s="469"/>
      <c r="E34" s="469"/>
      <c r="F34" s="253"/>
      <c r="G34" s="255"/>
      <c r="H34" s="469"/>
      <c r="I34" s="256"/>
      <c r="J34" s="253"/>
      <c r="K34" s="255"/>
      <c r="L34" s="469"/>
      <c r="M34" s="469"/>
      <c r="N34" s="243"/>
      <c r="O34" s="438"/>
      <c r="P34" s="439"/>
      <c r="Q34" s="415"/>
      <c r="R34" s="415"/>
      <c r="S34" s="415"/>
      <c r="T34" s="415"/>
      <c r="U34" s="415"/>
      <c r="V34" s="415"/>
      <c r="W34" s="415"/>
      <c r="X34" s="415"/>
      <c r="Y34" s="415"/>
      <c r="Z34" s="415"/>
    </row>
    <row r="35" spans="1:26" ht="15" customHeight="1">
      <c r="A35" s="415"/>
      <c r="B35" s="133"/>
      <c r="C35" s="413" t="str">
        <f>'Dieta OFF'!D2</f>
        <v>Nome refeição</v>
      </c>
      <c r="D35" s="470"/>
      <c r="E35" s="236">
        <f>'Dieta OFF'!C2</f>
        <v>0</v>
      </c>
      <c r="F35" s="253"/>
      <c r="G35" s="241" t="str">
        <f>'Dieta OFF'!N2</f>
        <v>Nome refeição</v>
      </c>
      <c r="H35" s="479"/>
      <c r="I35" s="254">
        <f>'Dieta OFF'!M2</f>
        <v>0</v>
      </c>
      <c r="J35" s="253"/>
      <c r="K35" s="127" t="str">
        <f>'Dieta OFF'!X2</f>
        <v>Nome refeição</v>
      </c>
      <c r="L35" s="470"/>
      <c r="M35" s="236">
        <f>'Dieta OFF'!W2</f>
        <v>0</v>
      </c>
      <c r="N35" s="243"/>
      <c r="O35" s="433"/>
      <c r="P35" s="434"/>
      <c r="Q35" s="415"/>
      <c r="R35" s="415"/>
      <c r="S35" s="415"/>
      <c r="T35" s="415"/>
      <c r="U35" s="415"/>
      <c r="V35" s="415"/>
      <c r="W35" s="415"/>
      <c r="X35" s="415"/>
      <c r="Y35" s="415"/>
      <c r="Z35" s="415"/>
    </row>
    <row r="36" spans="1:26" ht="15" customHeight="1">
      <c r="A36" s="415"/>
      <c r="B36" s="133"/>
      <c r="C36" s="459" t="str">
        <f>IF('Dieta OFF'!C4="","",'Dieta OFF'!C4)</f>
        <v/>
      </c>
      <c r="D36" s="466" t="str">
        <f>IF('Dieta OFF'!D4="","",'Dieta OFF'!D4)</f>
        <v/>
      </c>
      <c r="E36" s="466" t="str">
        <f>IF('Dieta OFF'!E4="","",'Dieta OFF'!E4)</f>
        <v/>
      </c>
      <c r="F36" s="244"/>
      <c r="G36" s="459" t="str">
        <f>IF('Dieta OFF'!M4="","",'Dieta OFF'!M4)</f>
        <v/>
      </c>
      <c r="H36" s="466" t="str">
        <f>IF('Dieta OFF'!N4="","",'Dieta OFF'!N4)</f>
        <v/>
      </c>
      <c r="I36" s="466" t="str">
        <f>IF('Dieta OFF'!O4="","",'Dieta OFF'!O4)</f>
        <v/>
      </c>
      <c r="J36" s="244"/>
      <c r="K36" s="357" t="str">
        <f>IF('Dieta OFF'!W4="","",'Dieta OFF'!W4)</f>
        <v/>
      </c>
      <c r="L36" s="463" t="str">
        <f>IF('Dieta OFF'!X4="","",'Dieta OFF'!X4)</f>
        <v/>
      </c>
      <c r="M36" s="463" t="str">
        <f>IF('Dieta OFF'!Y4="","",'Dieta OFF'!Y4)</f>
        <v/>
      </c>
      <c r="N36" s="133"/>
      <c r="O36" s="416"/>
      <c r="P36" s="435"/>
      <c r="Q36" s="415"/>
      <c r="R36" s="415"/>
      <c r="S36" s="415"/>
      <c r="T36" s="415"/>
      <c r="U36" s="415"/>
      <c r="V36" s="415"/>
      <c r="W36" s="415"/>
      <c r="X36" s="415"/>
      <c r="Y36" s="415"/>
      <c r="Z36" s="415"/>
    </row>
    <row r="37" spans="1:26" ht="15" customHeight="1">
      <c r="A37" s="415"/>
      <c r="B37" s="133"/>
      <c r="C37" s="459" t="str">
        <f>IF('Dieta OFF'!C5="","",'Dieta OFF'!C5)</f>
        <v/>
      </c>
      <c r="D37" s="466" t="str">
        <f>IF('Dieta OFF'!D5="","",'Dieta OFF'!D5)</f>
        <v/>
      </c>
      <c r="E37" s="466" t="str">
        <f>IF('Dieta OFF'!E5="","",'Dieta OFF'!E5)</f>
        <v/>
      </c>
      <c r="F37" s="244"/>
      <c r="G37" s="459" t="str">
        <f>IF('Dieta OFF'!M5="","",'Dieta OFF'!M5)</f>
        <v/>
      </c>
      <c r="H37" s="466" t="str">
        <f>IF('Dieta OFF'!N5="","",'Dieta OFF'!N5)</f>
        <v/>
      </c>
      <c r="I37" s="466" t="str">
        <f>IF('Dieta OFF'!O5="","",'Dieta OFF'!O5)</f>
        <v/>
      </c>
      <c r="J37" s="244"/>
      <c r="K37" s="357" t="str">
        <f>IF('Dieta OFF'!W5="","",'Dieta OFF'!W5)</f>
        <v/>
      </c>
      <c r="L37" s="463" t="str">
        <f>IF('Dieta OFF'!X5="","",'Dieta OFF'!X5)</f>
        <v/>
      </c>
      <c r="M37" s="463" t="str">
        <f>IF('Dieta OFF'!Y5="","",'Dieta OFF'!Y5)</f>
        <v/>
      </c>
      <c r="N37" s="133"/>
      <c r="O37" s="416"/>
      <c r="P37" s="435"/>
      <c r="Q37" s="415"/>
      <c r="R37" s="415"/>
      <c r="S37" s="415"/>
      <c r="T37" s="415"/>
      <c r="U37" s="415"/>
      <c r="V37" s="415"/>
      <c r="W37" s="415"/>
      <c r="X37" s="415"/>
      <c r="Y37" s="415"/>
      <c r="Z37" s="415"/>
    </row>
    <row r="38" spans="1:26" ht="15" customHeight="1">
      <c r="A38" s="415"/>
      <c r="B38" s="133"/>
      <c r="C38" s="459" t="str">
        <f>IF('Dieta OFF'!C6="","",'Dieta OFF'!C6)</f>
        <v/>
      </c>
      <c r="D38" s="466" t="str">
        <f>IF('Dieta OFF'!D6="","",'Dieta OFF'!D6)</f>
        <v/>
      </c>
      <c r="E38" s="466" t="str">
        <f>IF('Dieta OFF'!E6="","",'Dieta OFF'!E6)</f>
        <v/>
      </c>
      <c r="F38" s="244"/>
      <c r="G38" s="459" t="str">
        <f>IF('Dieta OFF'!M6="","",'Dieta OFF'!M6)</f>
        <v/>
      </c>
      <c r="H38" s="466" t="str">
        <f>IF('Dieta OFF'!N6="","",'Dieta OFF'!N6)</f>
        <v/>
      </c>
      <c r="I38" s="466" t="str">
        <f>IF('Dieta OFF'!O6="","",'Dieta OFF'!O6)</f>
        <v/>
      </c>
      <c r="J38" s="244"/>
      <c r="K38" s="357" t="str">
        <f>IF('Dieta OFF'!W6="","",'Dieta OFF'!W6)</f>
        <v/>
      </c>
      <c r="L38" s="463" t="str">
        <f>IF('Dieta OFF'!X6="","",'Dieta OFF'!X6)</f>
        <v/>
      </c>
      <c r="M38" s="463" t="str">
        <f>IF('Dieta OFF'!Y6="","",'Dieta OFF'!Y6)</f>
        <v/>
      </c>
      <c r="N38" s="133"/>
      <c r="O38" s="416"/>
      <c r="P38" s="435"/>
      <c r="Q38" s="415"/>
      <c r="R38" s="415"/>
      <c r="S38" s="415"/>
      <c r="T38" s="415"/>
      <c r="U38" s="415"/>
      <c r="V38" s="415"/>
      <c r="W38" s="415"/>
      <c r="X38" s="415"/>
      <c r="Y38" s="415"/>
      <c r="Z38" s="415"/>
    </row>
    <row r="39" spans="1:26" ht="15" customHeight="1">
      <c r="A39" s="415"/>
      <c r="B39" s="133"/>
      <c r="C39" s="459" t="str">
        <f>IF('Dieta OFF'!C7="","",'Dieta OFF'!C7)</f>
        <v/>
      </c>
      <c r="D39" s="466" t="str">
        <f>IF('Dieta OFF'!D7="","",'Dieta OFF'!D7)</f>
        <v/>
      </c>
      <c r="E39" s="466" t="str">
        <f>IF('Dieta OFF'!E7="","",'Dieta OFF'!E7)</f>
        <v/>
      </c>
      <c r="F39" s="244"/>
      <c r="G39" s="459" t="str">
        <f>IF('Dieta OFF'!M7="","",'Dieta OFF'!M7)</f>
        <v/>
      </c>
      <c r="H39" s="466" t="str">
        <f>IF('Dieta OFF'!N7="","",'Dieta OFF'!N7)</f>
        <v/>
      </c>
      <c r="I39" s="466" t="str">
        <f>IF('Dieta OFF'!O7="","",'Dieta OFF'!O7)</f>
        <v/>
      </c>
      <c r="J39" s="244"/>
      <c r="K39" s="357" t="str">
        <f>IF('Dieta OFF'!W7="","",'Dieta OFF'!W7)</f>
        <v/>
      </c>
      <c r="L39" s="463" t="str">
        <f>IF('Dieta OFF'!X7="","",'Dieta OFF'!X7)</f>
        <v/>
      </c>
      <c r="M39" s="463" t="str">
        <f>IF('Dieta OFF'!Y7="","",'Dieta OFF'!Y7)</f>
        <v/>
      </c>
      <c r="N39" s="133"/>
      <c r="O39" s="416"/>
      <c r="P39" s="435"/>
      <c r="Q39" s="415"/>
      <c r="R39" s="415"/>
      <c r="S39" s="415"/>
      <c r="T39" s="415"/>
      <c r="U39" s="415"/>
      <c r="V39" s="415"/>
      <c r="W39" s="415"/>
      <c r="X39" s="415"/>
      <c r="Y39" s="415"/>
      <c r="Z39" s="415"/>
    </row>
    <row r="40" spans="1:26" ht="15" customHeight="1">
      <c r="A40" s="415"/>
      <c r="B40" s="133"/>
      <c r="C40" s="459" t="str">
        <f>IF('Dieta OFF'!C8="","",'Dieta OFF'!C8)</f>
        <v/>
      </c>
      <c r="D40" s="466" t="str">
        <f>IF('Dieta OFF'!D8="","",'Dieta OFF'!D8)</f>
        <v/>
      </c>
      <c r="E40" s="466" t="str">
        <f>IF('Dieta OFF'!E8="","",'Dieta OFF'!E8)</f>
        <v/>
      </c>
      <c r="F40" s="244"/>
      <c r="G40" s="459" t="str">
        <f>IF('Dieta OFF'!M8="","",'Dieta OFF'!M8)</f>
        <v/>
      </c>
      <c r="H40" s="466" t="str">
        <f>IF('Dieta OFF'!N8="","",'Dieta OFF'!N8)</f>
        <v/>
      </c>
      <c r="I40" s="466" t="str">
        <f>IF('Dieta OFF'!O8="","",'Dieta OFF'!O8)</f>
        <v/>
      </c>
      <c r="J40" s="244"/>
      <c r="K40" s="357" t="str">
        <f>IF('Dieta OFF'!W8="","",'Dieta OFF'!W8)</f>
        <v/>
      </c>
      <c r="L40" s="463" t="str">
        <f>IF('Dieta OFF'!X8="","",'Dieta OFF'!X8)</f>
        <v/>
      </c>
      <c r="M40" s="463" t="str">
        <f>IF('Dieta OFF'!Y8="","",'Dieta OFF'!Y8)</f>
        <v/>
      </c>
      <c r="N40" s="133"/>
      <c r="O40" s="416"/>
      <c r="P40" s="435"/>
      <c r="Q40" s="415"/>
      <c r="R40" s="415"/>
      <c r="S40" s="415"/>
      <c r="T40" s="415"/>
      <c r="U40" s="415"/>
      <c r="V40" s="415"/>
      <c r="W40" s="415"/>
      <c r="X40" s="415"/>
      <c r="Y40" s="415"/>
      <c r="Z40" s="415"/>
    </row>
    <row r="41" spans="1:26" ht="15" customHeight="1">
      <c r="A41" s="415"/>
      <c r="B41" s="133"/>
      <c r="C41" s="459" t="str">
        <f>IF('Dieta OFF'!C9="","",'Dieta OFF'!C9)</f>
        <v/>
      </c>
      <c r="D41" s="466" t="str">
        <f>IF('Dieta OFF'!D9="","",'Dieta OFF'!D9)</f>
        <v/>
      </c>
      <c r="E41" s="466" t="str">
        <f>IF('Dieta OFF'!E9="","",'Dieta OFF'!E9)</f>
        <v/>
      </c>
      <c r="F41" s="244"/>
      <c r="G41" s="459" t="str">
        <f>IF('Dieta OFF'!M9="","",'Dieta OFF'!M9)</f>
        <v/>
      </c>
      <c r="H41" s="466" t="str">
        <f>IF('Dieta OFF'!N9="","",'Dieta OFF'!N9)</f>
        <v/>
      </c>
      <c r="I41" s="466" t="str">
        <f>IF('Dieta OFF'!O9="","",'Dieta OFF'!O9)</f>
        <v/>
      </c>
      <c r="J41" s="244"/>
      <c r="K41" s="357" t="str">
        <f>IF('Dieta OFF'!W9="","",'Dieta OFF'!W9)</f>
        <v/>
      </c>
      <c r="L41" s="463" t="str">
        <f>IF('Dieta OFF'!X9="","",'Dieta OFF'!X9)</f>
        <v/>
      </c>
      <c r="M41" s="463" t="str">
        <f>IF('Dieta OFF'!Y9="","",'Dieta OFF'!Y9)</f>
        <v/>
      </c>
      <c r="N41" s="133"/>
      <c r="O41" s="416"/>
      <c r="P41" s="435"/>
      <c r="Q41" s="415"/>
      <c r="R41" s="415"/>
      <c r="S41" s="415"/>
      <c r="T41" s="415"/>
      <c r="U41" s="415"/>
      <c r="V41" s="415"/>
      <c r="W41" s="415"/>
      <c r="X41" s="415"/>
      <c r="Y41" s="415"/>
      <c r="Z41" s="415"/>
    </row>
    <row r="42" spans="1:26" ht="15" customHeight="1">
      <c r="A42" s="415"/>
      <c r="B42" s="133"/>
      <c r="C42" s="459" t="str">
        <f>IF('Dieta OFF'!C10="","",'Dieta OFF'!C10)</f>
        <v/>
      </c>
      <c r="D42" s="466" t="str">
        <f>IF('Dieta OFF'!D10="","",'Dieta OFF'!D10)</f>
        <v/>
      </c>
      <c r="E42" s="466" t="str">
        <f>IF('Dieta OFF'!E10="","",'Dieta OFF'!E10)</f>
        <v/>
      </c>
      <c r="F42" s="244"/>
      <c r="G42" s="459" t="str">
        <f>IF('Dieta OFF'!M10="","",'Dieta OFF'!M10)</f>
        <v/>
      </c>
      <c r="H42" s="466" t="str">
        <f>IF('Dieta OFF'!N10="","",'Dieta OFF'!N10)</f>
        <v/>
      </c>
      <c r="I42" s="466" t="str">
        <f>IF('Dieta OFF'!O10="","",'Dieta OFF'!O10)</f>
        <v/>
      </c>
      <c r="J42" s="244"/>
      <c r="K42" s="357" t="str">
        <f>IF('Dieta OFF'!W10="","",'Dieta OFF'!W10)</f>
        <v/>
      </c>
      <c r="L42" s="463" t="str">
        <f>IF('Dieta OFF'!X10="","",'Dieta OFF'!X10)</f>
        <v/>
      </c>
      <c r="M42" s="463" t="str">
        <f>IF('Dieta OFF'!Y10="","",'Dieta OFF'!Y10)</f>
        <v/>
      </c>
      <c r="N42" s="133"/>
      <c r="O42" s="416"/>
      <c r="P42" s="435"/>
      <c r="Q42" s="415"/>
      <c r="R42" s="415"/>
      <c r="S42" s="415"/>
      <c r="T42" s="415"/>
      <c r="U42" s="415"/>
      <c r="V42" s="415"/>
      <c r="W42" s="415"/>
      <c r="X42" s="415"/>
      <c r="Y42" s="415"/>
      <c r="Z42" s="415"/>
    </row>
    <row r="43" spans="1:26" ht="3" customHeight="1">
      <c r="A43" s="415"/>
      <c r="B43" s="133"/>
      <c r="C43" s="246"/>
      <c r="D43" s="467"/>
      <c r="E43" s="467"/>
      <c r="F43" s="244"/>
      <c r="G43" s="246"/>
      <c r="H43" s="467"/>
      <c r="I43" s="247"/>
      <c r="J43" s="244"/>
      <c r="K43" s="246"/>
      <c r="L43" s="467"/>
      <c r="M43" s="467"/>
      <c r="N43" s="133"/>
      <c r="O43" s="429"/>
      <c r="P43" s="432"/>
      <c r="Q43" s="415"/>
      <c r="R43" s="415"/>
      <c r="S43" s="415"/>
      <c r="T43" s="415"/>
      <c r="U43" s="415"/>
      <c r="V43" s="415"/>
      <c r="W43" s="415"/>
      <c r="X43" s="415"/>
      <c r="Y43" s="415"/>
      <c r="Z43" s="415"/>
    </row>
    <row r="44" spans="1:26" ht="15" customHeight="1">
      <c r="A44" s="415"/>
      <c r="B44" s="133"/>
      <c r="C44" s="127" t="str">
        <f>'Dieta OFF'!D15</f>
        <v>Nome refeição</v>
      </c>
      <c r="D44" s="470"/>
      <c r="E44" s="236">
        <f>'Dieta OFF'!C15</f>
        <v>0</v>
      </c>
      <c r="F44" s="253"/>
      <c r="G44" s="241" t="str">
        <f>'Dieta OFF'!N15</f>
        <v>Nome refeição</v>
      </c>
      <c r="H44" s="479"/>
      <c r="I44" s="254">
        <f>'Dieta OFF'!M15</f>
        <v>0</v>
      </c>
      <c r="J44" s="253"/>
      <c r="K44" s="127" t="str">
        <f>'Dieta OFF'!X15</f>
        <v>Nome refeição</v>
      </c>
      <c r="L44" s="470"/>
      <c r="M44" s="236">
        <f>'Dieta OFF'!W15</f>
        <v>0</v>
      </c>
      <c r="N44" s="243"/>
      <c r="O44" s="433"/>
      <c r="P44" s="434"/>
      <c r="Q44" s="415"/>
      <c r="R44" s="415"/>
      <c r="S44" s="415"/>
      <c r="T44" s="415"/>
      <c r="U44" s="415"/>
      <c r="V44" s="415"/>
      <c r="W44" s="415"/>
      <c r="X44" s="415"/>
      <c r="Y44" s="415"/>
      <c r="Z44" s="415"/>
    </row>
    <row r="45" spans="1:26" ht="15" customHeight="1">
      <c r="A45" s="415"/>
      <c r="B45" s="133"/>
      <c r="C45" s="357" t="str">
        <f>IF('Dieta OFF'!C17="","",'Dieta OFF'!C17)</f>
        <v/>
      </c>
      <c r="D45" s="463" t="str">
        <f>IF('Dieta OFF'!D17="","",'Dieta OFF'!D17)</f>
        <v/>
      </c>
      <c r="E45" s="463" t="str">
        <f>IF('Dieta OFF'!E17="","",'Dieta OFF'!E17)</f>
        <v/>
      </c>
      <c r="F45" s="244"/>
      <c r="G45" s="459" t="str">
        <f>IF('Dieta OFF'!M17="","",'Dieta OFF'!M17)</f>
        <v/>
      </c>
      <c r="H45" s="466" t="str">
        <f>IF('Dieta OFF'!N17="","",'Dieta OFF'!N17)</f>
        <v/>
      </c>
      <c r="I45" s="466" t="str">
        <f>IF('Dieta OFF'!O17="","",'Dieta OFF'!O17)</f>
        <v/>
      </c>
      <c r="J45" s="244"/>
      <c r="K45" s="357" t="str">
        <f>IF('Dieta OFF'!W17="","",'Dieta OFF'!W17)</f>
        <v/>
      </c>
      <c r="L45" s="463" t="str">
        <f>IF('Dieta OFF'!X17="","",'Dieta OFF'!X17)</f>
        <v/>
      </c>
      <c r="M45" s="463" t="str">
        <f>IF('Dieta OFF'!Y17="","",'Dieta OFF'!Y17)</f>
        <v/>
      </c>
      <c r="N45" s="133"/>
      <c r="O45" s="416"/>
      <c r="P45" s="435"/>
      <c r="Q45" s="415"/>
      <c r="R45" s="415"/>
      <c r="S45" s="415"/>
      <c r="T45" s="415"/>
      <c r="U45" s="415"/>
      <c r="V45" s="415"/>
      <c r="W45" s="415"/>
      <c r="X45" s="415"/>
      <c r="Y45" s="415"/>
      <c r="Z45" s="415"/>
    </row>
    <row r="46" spans="1:26" ht="15" customHeight="1">
      <c r="A46" s="415"/>
      <c r="B46" s="133"/>
      <c r="C46" s="357" t="str">
        <f>IF('Dieta OFF'!C18="","",'Dieta OFF'!C18)</f>
        <v/>
      </c>
      <c r="D46" s="463" t="str">
        <f>IF('Dieta OFF'!D18="","",'Dieta OFF'!D18)</f>
        <v/>
      </c>
      <c r="E46" s="463" t="str">
        <f>IF('Dieta OFF'!E18="","",'Dieta OFF'!E18)</f>
        <v/>
      </c>
      <c r="F46" s="244"/>
      <c r="G46" s="459" t="str">
        <f>IF('Dieta OFF'!M18="","",'Dieta OFF'!M18)</f>
        <v/>
      </c>
      <c r="H46" s="466" t="str">
        <f>IF('Dieta OFF'!N18="","",'Dieta OFF'!N18)</f>
        <v/>
      </c>
      <c r="I46" s="466" t="str">
        <f>IF('Dieta OFF'!O18="","",'Dieta OFF'!O18)</f>
        <v/>
      </c>
      <c r="J46" s="244"/>
      <c r="K46" s="357" t="str">
        <f>IF('Dieta OFF'!W18="","",'Dieta OFF'!W18)</f>
        <v/>
      </c>
      <c r="L46" s="463" t="str">
        <f>IF('Dieta OFF'!X18="","",'Dieta OFF'!X18)</f>
        <v/>
      </c>
      <c r="M46" s="463" t="str">
        <f>IF('Dieta OFF'!Y18="","",'Dieta OFF'!Y18)</f>
        <v/>
      </c>
      <c r="N46" s="133"/>
      <c r="O46" s="416"/>
      <c r="P46" s="435"/>
      <c r="Q46" s="415"/>
      <c r="R46" s="415"/>
      <c r="S46" s="415"/>
      <c r="T46" s="415"/>
      <c r="U46" s="415"/>
      <c r="V46" s="415"/>
      <c r="W46" s="415"/>
      <c r="X46" s="415"/>
      <c r="Y46" s="415"/>
      <c r="Z46" s="415"/>
    </row>
    <row r="47" spans="1:26" ht="15" customHeight="1">
      <c r="A47" s="415"/>
      <c r="B47" s="133"/>
      <c r="C47" s="357" t="str">
        <f>IF('Dieta OFF'!C19="","",'Dieta OFF'!C19)</f>
        <v/>
      </c>
      <c r="D47" s="463" t="str">
        <f>IF('Dieta OFF'!D19="","",'Dieta OFF'!D19)</f>
        <v/>
      </c>
      <c r="E47" s="463" t="str">
        <f>IF('Dieta OFF'!E19="","",'Dieta OFF'!E19)</f>
        <v/>
      </c>
      <c r="F47" s="244"/>
      <c r="G47" s="459" t="str">
        <f>IF('Dieta OFF'!M19="","",'Dieta OFF'!M19)</f>
        <v/>
      </c>
      <c r="H47" s="466" t="str">
        <f>IF('Dieta OFF'!N19="","",'Dieta OFF'!N19)</f>
        <v/>
      </c>
      <c r="I47" s="466" t="str">
        <f>IF('Dieta OFF'!O19="","",'Dieta OFF'!O19)</f>
        <v/>
      </c>
      <c r="J47" s="244"/>
      <c r="K47" s="357" t="str">
        <f>IF('Dieta OFF'!W19="","",'Dieta OFF'!W19)</f>
        <v/>
      </c>
      <c r="L47" s="463" t="str">
        <f>IF('Dieta OFF'!X19="","",'Dieta OFF'!X19)</f>
        <v/>
      </c>
      <c r="M47" s="463" t="str">
        <f>IF('Dieta OFF'!Y19="","",'Dieta OFF'!Y19)</f>
        <v/>
      </c>
      <c r="N47" s="133"/>
      <c r="O47" s="416"/>
      <c r="P47" s="435"/>
      <c r="Q47" s="415"/>
      <c r="R47" s="415"/>
      <c r="S47" s="415"/>
      <c r="T47" s="415"/>
      <c r="U47" s="415"/>
      <c r="V47" s="415"/>
      <c r="W47" s="415"/>
      <c r="X47" s="415"/>
      <c r="Y47" s="415"/>
      <c r="Z47" s="415"/>
    </row>
    <row r="48" spans="1:26" ht="15" customHeight="1">
      <c r="A48" s="415"/>
      <c r="B48" s="133"/>
      <c r="C48" s="357" t="str">
        <f>IF('Dieta OFF'!C20="","",'Dieta OFF'!C20)</f>
        <v/>
      </c>
      <c r="D48" s="463" t="str">
        <f>IF('Dieta OFF'!D20="","",'Dieta OFF'!D20)</f>
        <v/>
      </c>
      <c r="E48" s="463" t="str">
        <f>IF('Dieta OFF'!E20="","",'Dieta OFF'!E20)</f>
        <v/>
      </c>
      <c r="F48" s="244"/>
      <c r="G48" s="459" t="str">
        <f>IF('Dieta OFF'!M20="","",'Dieta OFF'!M20)</f>
        <v/>
      </c>
      <c r="H48" s="466" t="str">
        <f>IF('Dieta OFF'!N20="","",'Dieta OFF'!N20)</f>
        <v/>
      </c>
      <c r="I48" s="466" t="str">
        <f>IF('Dieta OFF'!O20="","",'Dieta OFF'!O20)</f>
        <v/>
      </c>
      <c r="J48" s="244"/>
      <c r="K48" s="357" t="str">
        <f>IF('Dieta OFF'!W20="","",'Dieta OFF'!W20)</f>
        <v/>
      </c>
      <c r="L48" s="463" t="str">
        <f>IF('Dieta OFF'!X20="","",'Dieta OFF'!X20)</f>
        <v/>
      </c>
      <c r="M48" s="463" t="str">
        <f>IF('Dieta OFF'!Y20="","",'Dieta OFF'!Y20)</f>
        <v/>
      </c>
      <c r="N48" s="133"/>
      <c r="O48" s="416"/>
      <c r="P48" s="435"/>
      <c r="Q48" s="415"/>
      <c r="R48" s="415"/>
      <c r="S48" s="415"/>
      <c r="T48" s="415"/>
      <c r="U48" s="415"/>
      <c r="V48" s="415"/>
      <c r="W48" s="415"/>
      <c r="X48" s="415"/>
      <c r="Y48" s="415"/>
      <c r="Z48" s="415"/>
    </row>
    <row r="49" spans="1:26" ht="15" customHeight="1">
      <c r="A49" s="415"/>
      <c r="B49" s="133"/>
      <c r="C49" s="357" t="str">
        <f>IF('Dieta OFF'!C21="","",'Dieta OFF'!C21)</f>
        <v/>
      </c>
      <c r="D49" s="463" t="str">
        <f>IF('Dieta OFF'!D21="","",'Dieta OFF'!D21)</f>
        <v/>
      </c>
      <c r="E49" s="463" t="str">
        <f>IF('Dieta OFF'!E21="","",'Dieta OFF'!E21)</f>
        <v/>
      </c>
      <c r="F49" s="244"/>
      <c r="G49" s="459" t="str">
        <f>IF('Dieta OFF'!M21="","",'Dieta OFF'!M21)</f>
        <v/>
      </c>
      <c r="H49" s="466" t="str">
        <f>IF('Dieta OFF'!N21="","",'Dieta OFF'!N21)</f>
        <v/>
      </c>
      <c r="I49" s="466" t="str">
        <f>IF('Dieta OFF'!O21="","",'Dieta OFF'!O21)</f>
        <v/>
      </c>
      <c r="J49" s="244"/>
      <c r="K49" s="357" t="str">
        <f>IF('Dieta OFF'!W21="","",'Dieta OFF'!W21)</f>
        <v/>
      </c>
      <c r="L49" s="463" t="str">
        <f>IF('Dieta OFF'!X21="","",'Dieta OFF'!X21)</f>
        <v/>
      </c>
      <c r="M49" s="463" t="str">
        <f>IF('Dieta OFF'!Y21="","",'Dieta OFF'!Y21)</f>
        <v/>
      </c>
      <c r="N49" s="133"/>
      <c r="O49" s="416"/>
      <c r="P49" s="435"/>
      <c r="Q49" s="415"/>
      <c r="R49" s="415"/>
      <c r="S49" s="415"/>
      <c r="T49" s="415"/>
      <c r="U49" s="415"/>
      <c r="V49" s="415"/>
      <c r="W49" s="415"/>
      <c r="X49" s="415"/>
      <c r="Y49" s="415"/>
      <c r="Z49" s="415"/>
    </row>
    <row r="50" spans="1:26" ht="15" customHeight="1">
      <c r="A50" s="415"/>
      <c r="B50" s="133"/>
      <c r="C50" s="357" t="str">
        <f>IF('Dieta OFF'!C22="","",'Dieta OFF'!C22)</f>
        <v/>
      </c>
      <c r="D50" s="463" t="str">
        <f>IF('Dieta OFF'!D22="","",'Dieta OFF'!D22)</f>
        <v/>
      </c>
      <c r="E50" s="463" t="str">
        <f>IF('Dieta OFF'!E22="","",'Dieta OFF'!E22)</f>
        <v/>
      </c>
      <c r="F50" s="244"/>
      <c r="G50" s="459" t="str">
        <f>IF('Dieta OFF'!M22="","",'Dieta OFF'!M22)</f>
        <v/>
      </c>
      <c r="H50" s="466" t="str">
        <f>IF('Dieta OFF'!N22="","",'Dieta OFF'!N22)</f>
        <v/>
      </c>
      <c r="I50" s="466" t="str">
        <f>IF('Dieta OFF'!O22="","",'Dieta OFF'!O22)</f>
        <v/>
      </c>
      <c r="J50" s="244"/>
      <c r="K50" s="357" t="str">
        <f>IF('Dieta OFF'!W22="","",'Dieta OFF'!W22)</f>
        <v/>
      </c>
      <c r="L50" s="463" t="str">
        <f>IF('Dieta OFF'!X22="","",'Dieta OFF'!X22)</f>
        <v/>
      </c>
      <c r="M50" s="463" t="str">
        <f>IF('Dieta OFF'!Y22="","",'Dieta OFF'!Y22)</f>
        <v/>
      </c>
      <c r="N50" s="133"/>
      <c r="O50" s="416"/>
      <c r="P50" s="435"/>
      <c r="Q50" s="415"/>
      <c r="R50" s="415"/>
      <c r="S50" s="415"/>
      <c r="T50" s="415"/>
      <c r="U50" s="415"/>
      <c r="V50" s="415"/>
      <c r="W50" s="415"/>
      <c r="X50" s="415"/>
      <c r="Y50" s="415"/>
      <c r="Z50" s="415"/>
    </row>
    <row r="51" spans="1:26" ht="15" customHeight="1">
      <c r="A51" s="415"/>
      <c r="B51" s="133"/>
      <c r="C51" s="357" t="str">
        <f>IF('Dieta OFF'!C23="","",'Dieta OFF'!C23)</f>
        <v/>
      </c>
      <c r="D51" s="463" t="str">
        <f>IF('Dieta OFF'!D23="","",'Dieta OFF'!D23)</f>
        <v/>
      </c>
      <c r="E51" s="463" t="str">
        <f>IF('Dieta OFF'!E23="","",'Dieta OFF'!E23)</f>
        <v/>
      </c>
      <c r="F51" s="244"/>
      <c r="G51" s="459" t="str">
        <f>IF('Dieta OFF'!M23="","",'Dieta OFF'!M23)</f>
        <v/>
      </c>
      <c r="H51" s="466" t="str">
        <f>IF('Dieta OFF'!N23="","",'Dieta OFF'!N23)</f>
        <v/>
      </c>
      <c r="I51" s="466" t="str">
        <f>IF('Dieta OFF'!O23="","",'Dieta OFF'!O23)</f>
        <v/>
      </c>
      <c r="J51" s="244"/>
      <c r="K51" s="357" t="str">
        <f>IF('Dieta OFF'!W23="","",'Dieta OFF'!W23)</f>
        <v/>
      </c>
      <c r="L51" s="463" t="str">
        <f>IF('Dieta OFF'!X23="","",'Dieta OFF'!X23)</f>
        <v/>
      </c>
      <c r="M51" s="463" t="str">
        <f>IF('Dieta OFF'!Y23="","",'Dieta OFF'!Y23)</f>
        <v/>
      </c>
      <c r="N51" s="133"/>
      <c r="O51" s="416"/>
      <c r="P51" s="435"/>
      <c r="Q51" s="415"/>
      <c r="R51" s="415"/>
      <c r="S51" s="415"/>
      <c r="T51" s="415"/>
      <c r="U51" s="415"/>
      <c r="V51" s="415"/>
      <c r="W51" s="415"/>
      <c r="X51" s="415"/>
      <c r="Y51" s="415"/>
      <c r="Z51" s="415"/>
    </row>
    <row r="52" spans="1:26" ht="3" customHeight="1">
      <c r="A52" s="415"/>
      <c r="B52" s="133"/>
      <c r="C52" s="246"/>
      <c r="D52" s="467"/>
      <c r="E52" s="467"/>
      <c r="F52" s="244"/>
      <c r="G52" s="246"/>
      <c r="H52" s="467"/>
      <c r="I52" s="247"/>
      <c r="J52" s="244"/>
      <c r="K52" s="246"/>
      <c r="L52" s="467"/>
      <c r="M52" s="467"/>
      <c r="N52" s="133"/>
      <c r="O52" s="429"/>
      <c r="P52" s="432"/>
      <c r="Q52" s="415"/>
      <c r="R52" s="415"/>
      <c r="S52" s="415"/>
      <c r="T52" s="415"/>
      <c r="U52" s="415"/>
      <c r="V52" s="415"/>
      <c r="W52" s="415"/>
      <c r="X52" s="415"/>
      <c r="Y52" s="415"/>
      <c r="Z52" s="415"/>
    </row>
    <row r="53" spans="1:26" ht="15" customHeight="1">
      <c r="A53" s="415"/>
      <c r="B53" s="133"/>
      <c r="C53" s="127" t="str">
        <f>'Dieta OFF'!D28</f>
        <v>Nome refeição</v>
      </c>
      <c r="D53" s="470"/>
      <c r="E53" s="236">
        <f>'Dieta OFF'!C28</f>
        <v>0</v>
      </c>
      <c r="F53" s="253"/>
      <c r="G53" s="241" t="str">
        <f>'Dieta OFF'!N28</f>
        <v>Nome refeição</v>
      </c>
      <c r="H53" s="479"/>
      <c r="I53" s="254">
        <f>'Dieta OFF'!M28</f>
        <v>0</v>
      </c>
      <c r="J53" s="253"/>
      <c r="K53" s="127" t="str">
        <f>'Dieta OFF'!X28</f>
        <v>Nome refeição</v>
      </c>
      <c r="L53" s="470"/>
      <c r="M53" s="236">
        <f>'Dieta OFF'!W28</f>
        <v>0</v>
      </c>
      <c r="N53" s="243"/>
      <c r="O53" s="433"/>
      <c r="P53" s="434"/>
      <c r="Q53" s="415"/>
      <c r="R53" s="415"/>
      <c r="S53" s="415"/>
      <c r="T53" s="415"/>
      <c r="U53" s="415"/>
      <c r="V53" s="415"/>
      <c r="W53" s="415"/>
      <c r="X53" s="415"/>
      <c r="Y53" s="415"/>
      <c r="Z53" s="415"/>
    </row>
    <row r="54" spans="1:26" ht="15" customHeight="1">
      <c r="A54" s="415"/>
      <c r="B54" s="133"/>
      <c r="C54" s="357" t="str">
        <f>IF('Dieta OFF'!C30="","",'Dieta OFF'!C30)</f>
        <v/>
      </c>
      <c r="D54" s="463" t="str">
        <f>IF('Dieta OFF'!D30="","",'Dieta OFF'!D30)</f>
        <v/>
      </c>
      <c r="E54" s="463" t="str">
        <f>IF('Dieta OFF'!E30="","",'Dieta OFF'!E30)</f>
        <v/>
      </c>
      <c r="F54" s="244"/>
      <c r="G54" s="459" t="str">
        <f>IF('Dieta OFF'!M30="","",'Dieta OFF'!M30)</f>
        <v/>
      </c>
      <c r="H54" s="466" t="str">
        <f>IF('Dieta OFF'!N30="","",'Dieta OFF'!N30)</f>
        <v/>
      </c>
      <c r="I54" s="466" t="str">
        <f>IF('Dieta OFF'!O30="","",'Dieta OFF'!O30)</f>
        <v/>
      </c>
      <c r="J54" s="244"/>
      <c r="K54" s="357" t="str">
        <f>IF('Dieta OFF'!W30="","",'Dieta OFF'!W30)</f>
        <v/>
      </c>
      <c r="L54" s="463" t="str">
        <f>IF('Dieta OFF'!X30="","",'Dieta OFF'!X30)</f>
        <v/>
      </c>
      <c r="M54" s="463" t="str">
        <f>IF('Dieta OFF'!Y30="","",'Dieta OFF'!Y30)</f>
        <v/>
      </c>
      <c r="N54" s="133"/>
      <c r="O54" s="416"/>
      <c r="P54" s="435"/>
      <c r="Q54" s="415"/>
      <c r="R54" s="415"/>
      <c r="S54" s="415"/>
      <c r="T54" s="415"/>
      <c r="U54" s="415"/>
      <c r="V54" s="415"/>
      <c r="W54" s="415"/>
      <c r="X54" s="415"/>
      <c r="Y54" s="415"/>
      <c r="Z54" s="415"/>
    </row>
    <row r="55" spans="1:26" ht="15" customHeight="1">
      <c r="A55" s="415"/>
      <c r="B55" s="133"/>
      <c r="C55" s="357" t="str">
        <f>IF('Dieta OFF'!C31="","",'Dieta OFF'!C31)</f>
        <v/>
      </c>
      <c r="D55" s="463" t="str">
        <f>IF('Dieta OFF'!D31="","",'Dieta OFF'!D31)</f>
        <v/>
      </c>
      <c r="E55" s="463" t="str">
        <f>IF('Dieta OFF'!E31="","",'Dieta OFF'!E31)</f>
        <v/>
      </c>
      <c r="F55" s="244"/>
      <c r="G55" s="459" t="str">
        <f>IF('Dieta OFF'!M31="","",'Dieta OFF'!M31)</f>
        <v/>
      </c>
      <c r="H55" s="466" t="str">
        <f>IF('Dieta OFF'!N31="","",'Dieta OFF'!N31)</f>
        <v/>
      </c>
      <c r="I55" s="466" t="str">
        <f>IF('Dieta OFF'!O31="","",'Dieta OFF'!O31)</f>
        <v/>
      </c>
      <c r="J55" s="244"/>
      <c r="K55" s="357" t="str">
        <f>IF('Dieta OFF'!W31="","",'Dieta OFF'!W31)</f>
        <v/>
      </c>
      <c r="L55" s="463" t="str">
        <f>IF('Dieta OFF'!X31="","",'Dieta OFF'!X31)</f>
        <v/>
      </c>
      <c r="M55" s="463" t="str">
        <f>IF('Dieta OFF'!Y31="","",'Dieta OFF'!Y31)</f>
        <v/>
      </c>
      <c r="N55" s="133"/>
      <c r="O55" s="416"/>
      <c r="P55" s="435"/>
      <c r="Q55" s="415"/>
      <c r="R55" s="415"/>
      <c r="S55" s="415"/>
      <c r="T55" s="415"/>
      <c r="U55" s="415"/>
      <c r="V55" s="415"/>
      <c r="W55" s="415"/>
      <c r="X55" s="415"/>
      <c r="Y55" s="415"/>
      <c r="Z55" s="415"/>
    </row>
    <row r="56" spans="1:26" ht="15" customHeight="1">
      <c r="A56" s="415"/>
      <c r="B56" s="133"/>
      <c r="C56" s="357" t="str">
        <f>IF('Dieta OFF'!C32="","",'Dieta OFF'!C32)</f>
        <v/>
      </c>
      <c r="D56" s="463" t="str">
        <f>IF('Dieta OFF'!D32="","",'Dieta OFF'!D32)</f>
        <v/>
      </c>
      <c r="E56" s="463" t="str">
        <f>IF('Dieta OFF'!E32="","",'Dieta OFF'!E32)</f>
        <v/>
      </c>
      <c r="F56" s="244"/>
      <c r="G56" s="459" t="str">
        <f>IF('Dieta OFF'!M32="","",'Dieta OFF'!M32)</f>
        <v/>
      </c>
      <c r="H56" s="466" t="str">
        <f>IF('Dieta OFF'!N32="","",'Dieta OFF'!N32)</f>
        <v/>
      </c>
      <c r="I56" s="466" t="str">
        <f>IF('Dieta OFF'!O32="","",'Dieta OFF'!O32)</f>
        <v/>
      </c>
      <c r="J56" s="244"/>
      <c r="K56" s="357" t="str">
        <f>IF('Dieta OFF'!W32="","",'Dieta OFF'!W32)</f>
        <v/>
      </c>
      <c r="L56" s="463" t="str">
        <f>IF('Dieta OFF'!X32="","",'Dieta OFF'!X32)</f>
        <v/>
      </c>
      <c r="M56" s="463" t="str">
        <f>IF('Dieta OFF'!Y32="","",'Dieta OFF'!Y32)</f>
        <v/>
      </c>
      <c r="N56" s="133"/>
      <c r="O56" s="416"/>
      <c r="P56" s="435"/>
      <c r="Q56" s="415"/>
      <c r="R56" s="415"/>
      <c r="S56" s="415"/>
      <c r="T56" s="415"/>
      <c r="U56" s="415"/>
      <c r="V56" s="415"/>
      <c r="W56" s="415"/>
      <c r="X56" s="415"/>
      <c r="Y56" s="415"/>
      <c r="Z56" s="415"/>
    </row>
    <row r="57" spans="1:26" ht="15" customHeight="1">
      <c r="A57" s="415"/>
      <c r="B57" s="133"/>
      <c r="C57" s="357" t="str">
        <f>IF('Dieta OFF'!C33="","",'Dieta OFF'!C33)</f>
        <v/>
      </c>
      <c r="D57" s="463" t="str">
        <f>IF('Dieta OFF'!D33="","",'Dieta OFF'!D33)</f>
        <v/>
      </c>
      <c r="E57" s="463" t="str">
        <f>IF('Dieta OFF'!E33="","",'Dieta OFF'!E33)</f>
        <v/>
      </c>
      <c r="F57" s="244"/>
      <c r="G57" s="459" t="str">
        <f>IF('Dieta OFF'!M33="","",'Dieta OFF'!M33)</f>
        <v/>
      </c>
      <c r="H57" s="466" t="str">
        <f>IF('Dieta OFF'!N33="","",'Dieta OFF'!N33)</f>
        <v/>
      </c>
      <c r="I57" s="466" t="str">
        <f>IF('Dieta OFF'!O33="","",'Dieta OFF'!O33)</f>
        <v/>
      </c>
      <c r="J57" s="244"/>
      <c r="K57" s="357" t="str">
        <f>IF('Dieta OFF'!W33="","",'Dieta OFF'!W33)</f>
        <v/>
      </c>
      <c r="L57" s="463" t="str">
        <f>IF('Dieta OFF'!X33="","",'Dieta OFF'!X33)</f>
        <v/>
      </c>
      <c r="M57" s="463" t="str">
        <f>IF('Dieta OFF'!Y33="","",'Dieta OFF'!Y33)</f>
        <v/>
      </c>
      <c r="N57" s="133"/>
      <c r="O57" s="416"/>
      <c r="P57" s="435"/>
      <c r="Q57" s="415"/>
      <c r="R57" s="415"/>
      <c r="S57" s="415"/>
      <c r="T57" s="415"/>
      <c r="U57" s="415"/>
      <c r="V57" s="415"/>
      <c r="W57" s="415"/>
      <c r="X57" s="415"/>
      <c r="Y57" s="415"/>
      <c r="Z57" s="415"/>
    </row>
    <row r="58" spans="1:26" ht="15" customHeight="1">
      <c r="A58" s="415"/>
      <c r="B58" s="133"/>
      <c r="C58" s="357" t="str">
        <f>IF('Dieta OFF'!C34="","",'Dieta OFF'!C34)</f>
        <v/>
      </c>
      <c r="D58" s="463" t="str">
        <f>IF('Dieta OFF'!D34="","",'Dieta OFF'!D34)</f>
        <v/>
      </c>
      <c r="E58" s="463" t="str">
        <f>IF('Dieta OFF'!E34="","",'Dieta OFF'!E34)</f>
        <v/>
      </c>
      <c r="F58" s="244"/>
      <c r="G58" s="459" t="str">
        <f>IF('Dieta OFF'!M34="","",'Dieta OFF'!M34)</f>
        <v/>
      </c>
      <c r="H58" s="466" t="str">
        <f>IF('Dieta OFF'!N34="","",'Dieta OFF'!N34)</f>
        <v/>
      </c>
      <c r="I58" s="466" t="str">
        <f>IF('Dieta OFF'!O34="","",'Dieta OFF'!O34)</f>
        <v/>
      </c>
      <c r="J58" s="244"/>
      <c r="K58" s="357" t="str">
        <f>IF('Dieta OFF'!W34="","",'Dieta OFF'!W34)</f>
        <v/>
      </c>
      <c r="L58" s="463" t="str">
        <f>IF('Dieta OFF'!X34="","",'Dieta OFF'!X34)</f>
        <v/>
      </c>
      <c r="M58" s="463" t="str">
        <f>IF('Dieta OFF'!Y34="","",'Dieta OFF'!Y34)</f>
        <v/>
      </c>
      <c r="N58" s="133"/>
      <c r="O58" s="416"/>
      <c r="P58" s="435"/>
      <c r="Q58" s="415"/>
      <c r="R58" s="415"/>
      <c r="S58" s="415"/>
      <c r="T58" s="415"/>
      <c r="U58" s="415"/>
      <c r="V58" s="415"/>
      <c r="W58" s="415"/>
      <c r="X58" s="415"/>
      <c r="Y58" s="415"/>
      <c r="Z58" s="415"/>
    </row>
    <row r="59" spans="1:26" ht="15" customHeight="1">
      <c r="A59" s="415"/>
      <c r="B59" s="133"/>
      <c r="C59" s="357" t="str">
        <f>IF('Dieta OFF'!C35="","",'Dieta OFF'!C35)</f>
        <v/>
      </c>
      <c r="D59" s="463" t="str">
        <f>IF('Dieta OFF'!D35="","",'Dieta OFF'!D35)</f>
        <v/>
      </c>
      <c r="E59" s="463" t="str">
        <f>IF('Dieta OFF'!E35="","",'Dieta OFF'!E35)</f>
        <v/>
      </c>
      <c r="F59" s="244"/>
      <c r="G59" s="459" t="str">
        <f>IF('Dieta OFF'!M35="","",'Dieta OFF'!M35)</f>
        <v/>
      </c>
      <c r="H59" s="466" t="str">
        <f>IF('Dieta OFF'!N35="","",'Dieta OFF'!N35)</f>
        <v/>
      </c>
      <c r="I59" s="466" t="str">
        <f>IF('Dieta OFF'!O35="","",'Dieta OFF'!O35)</f>
        <v/>
      </c>
      <c r="J59" s="244"/>
      <c r="K59" s="357" t="str">
        <f>IF('Dieta OFF'!W35="","",'Dieta OFF'!W35)</f>
        <v/>
      </c>
      <c r="L59" s="463" t="str">
        <f>IF('Dieta OFF'!X35="","",'Dieta OFF'!X35)</f>
        <v/>
      </c>
      <c r="M59" s="463" t="str">
        <f>IF('Dieta OFF'!Y35="","",'Dieta OFF'!Y35)</f>
        <v/>
      </c>
      <c r="N59" s="133"/>
      <c r="O59" s="416"/>
      <c r="P59" s="435"/>
      <c r="Q59" s="415"/>
      <c r="R59" s="415"/>
      <c r="S59" s="415"/>
      <c r="T59" s="415"/>
      <c r="U59" s="415"/>
      <c r="V59" s="415"/>
      <c r="W59" s="415"/>
      <c r="X59" s="415"/>
      <c r="Y59" s="415"/>
      <c r="Z59" s="415"/>
    </row>
    <row r="60" spans="1:26" ht="15" customHeight="1">
      <c r="A60" s="415"/>
      <c r="B60" s="133"/>
      <c r="C60" s="357" t="str">
        <f>IF('Dieta OFF'!C36="","",'Dieta OFF'!C36)</f>
        <v/>
      </c>
      <c r="D60" s="463" t="str">
        <f>IF('Dieta OFF'!D36="","",'Dieta OFF'!D36)</f>
        <v/>
      </c>
      <c r="E60" s="463" t="str">
        <f>IF('Dieta OFF'!E36="","",'Dieta OFF'!E36)</f>
        <v/>
      </c>
      <c r="F60" s="244"/>
      <c r="G60" s="459" t="str">
        <f>IF('Dieta OFF'!M36="","",'Dieta OFF'!M36)</f>
        <v/>
      </c>
      <c r="H60" s="466" t="str">
        <f>IF('Dieta OFF'!N36="","",'Dieta OFF'!N36)</f>
        <v/>
      </c>
      <c r="I60" s="466" t="str">
        <f>IF('Dieta OFF'!O36="","",'Dieta OFF'!O36)</f>
        <v/>
      </c>
      <c r="J60" s="244"/>
      <c r="K60" s="357" t="str">
        <f>IF('Dieta OFF'!W36="","",'Dieta OFF'!W36)</f>
        <v/>
      </c>
      <c r="L60" s="463" t="str">
        <f>IF('Dieta OFF'!X36="","",'Dieta OFF'!X36)</f>
        <v/>
      </c>
      <c r="M60" s="463" t="str">
        <f>IF('Dieta OFF'!Y36="","",'Dieta OFF'!Y36)</f>
        <v/>
      </c>
      <c r="N60" s="133"/>
      <c r="O60" s="416"/>
      <c r="P60" s="435"/>
      <c r="Q60" s="415"/>
      <c r="R60" s="415"/>
      <c r="S60" s="415"/>
      <c r="T60" s="415"/>
      <c r="U60" s="415"/>
      <c r="V60" s="415"/>
      <c r="W60" s="415"/>
      <c r="X60" s="415"/>
      <c r="Y60" s="415"/>
      <c r="Z60" s="415"/>
    </row>
    <row r="61" spans="1:26" ht="3" customHeight="1">
      <c r="A61" s="415"/>
      <c r="B61" s="133"/>
      <c r="C61" s="246"/>
      <c r="D61" s="467"/>
      <c r="E61" s="467"/>
      <c r="F61" s="244"/>
      <c r="G61" s="246"/>
      <c r="H61" s="467"/>
      <c r="I61" s="247"/>
      <c r="J61" s="244"/>
      <c r="K61" s="246"/>
      <c r="L61" s="467"/>
      <c r="M61" s="467"/>
      <c r="N61" s="133"/>
      <c r="O61" s="429"/>
      <c r="P61" s="432"/>
      <c r="Q61" s="415"/>
      <c r="R61" s="415"/>
      <c r="S61" s="415"/>
      <c r="T61" s="415"/>
      <c r="U61" s="415"/>
      <c r="V61" s="415"/>
      <c r="W61" s="415"/>
      <c r="X61" s="415"/>
      <c r="Y61" s="415"/>
      <c r="Z61" s="415"/>
    </row>
    <row r="62" spans="1:26" ht="15" customHeight="1">
      <c r="A62" s="415"/>
      <c r="B62" s="415"/>
      <c r="C62" s="442"/>
      <c r="D62" s="471"/>
      <c r="E62" s="443"/>
      <c r="F62" s="418"/>
      <c r="G62" s="416"/>
      <c r="H62" s="468"/>
      <c r="I62" s="417"/>
      <c r="J62" s="418"/>
      <c r="K62" s="416"/>
      <c r="L62" s="468"/>
      <c r="M62" s="435"/>
      <c r="N62" s="415"/>
      <c r="O62" s="416"/>
      <c r="P62" s="435"/>
      <c r="Q62" s="415"/>
      <c r="R62" s="415"/>
      <c r="S62" s="415"/>
      <c r="T62" s="415"/>
      <c r="U62" s="415"/>
      <c r="V62" s="415"/>
      <c r="W62" s="415"/>
      <c r="X62" s="415"/>
      <c r="Y62" s="415"/>
      <c r="Z62" s="415"/>
    </row>
    <row r="63" spans="1:26" ht="15" customHeight="1">
      <c r="A63" s="415"/>
      <c r="B63" s="415"/>
      <c r="C63" s="442"/>
      <c r="D63" s="471"/>
      <c r="E63" s="443"/>
      <c r="F63" s="415"/>
      <c r="G63" s="429"/>
      <c r="H63" s="473"/>
      <c r="I63" s="441"/>
      <c r="J63" s="415"/>
      <c r="K63" s="416"/>
      <c r="L63" s="468"/>
      <c r="M63" s="435"/>
      <c r="N63" s="415"/>
      <c r="O63" s="416"/>
      <c r="P63" s="435"/>
      <c r="Q63" s="415"/>
      <c r="R63" s="415"/>
      <c r="S63" s="415"/>
      <c r="T63" s="415"/>
      <c r="U63" s="415"/>
      <c r="V63" s="415"/>
      <c r="W63" s="415"/>
      <c r="X63" s="415"/>
      <c r="Y63" s="415"/>
      <c r="Z63" s="415"/>
    </row>
    <row r="64" spans="1:26" ht="14.1" customHeight="1">
      <c r="A64" s="415"/>
      <c r="B64" s="415"/>
      <c r="C64" s="442"/>
      <c r="D64" s="471"/>
      <c r="E64" s="443"/>
      <c r="F64" s="415"/>
      <c r="G64" s="429"/>
      <c r="H64" s="473"/>
      <c r="I64" s="441"/>
      <c r="J64" s="415"/>
      <c r="K64" s="416"/>
      <c r="L64" s="468"/>
      <c r="M64" s="435"/>
      <c r="N64" s="415"/>
      <c r="O64" s="416"/>
      <c r="P64" s="435"/>
      <c r="Q64" s="415"/>
      <c r="R64" s="415"/>
      <c r="S64" s="415"/>
      <c r="T64" s="415"/>
      <c r="U64" s="415"/>
      <c r="V64" s="415"/>
      <c r="W64" s="415"/>
      <c r="X64" s="415"/>
      <c r="Y64" s="415"/>
      <c r="Z64" s="415"/>
    </row>
    <row r="65" spans="1:26" ht="14.1" customHeight="1">
      <c r="A65" s="415"/>
      <c r="B65" s="415"/>
      <c r="C65" s="444"/>
      <c r="D65" s="472"/>
      <c r="E65" s="445"/>
      <c r="F65" s="415"/>
      <c r="G65" s="429"/>
      <c r="H65" s="473"/>
      <c r="I65" s="441"/>
      <c r="J65" s="415"/>
      <c r="K65" s="416"/>
      <c r="L65" s="468"/>
      <c r="M65" s="435"/>
      <c r="N65" s="415"/>
      <c r="O65" s="416"/>
      <c r="P65" s="435"/>
      <c r="Q65" s="415"/>
      <c r="R65" s="415"/>
      <c r="S65" s="415"/>
      <c r="T65" s="415"/>
      <c r="U65" s="415"/>
      <c r="V65" s="415"/>
      <c r="W65" s="415"/>
      <c r="X65" s="415"/>
      <c r="Y65" s="415"/>
      <c r="Z65" s="415"/>
    </row>
    <row r="66" spans="1:26" ht="14.1" customHeight="1">
      <c r="A66" s="415"/>
      <c r="B66" s="415"/>
      <c r="C66" s="444"/>
      <c r="D66" s="472"/>
      <c r="E66" s="445"/>
      <c r="F66" s="415"/>
      <c r="G66" s="429"/>
      <c r="H66" s="473"/>
      <c r="I66" s="441"/>
      <c r="J66" s="415"/>
      <c r="K66" s="416"/>
      <c r="L66" s="468"/>
      <c r="M66" s="435"/>
      <c r="N66" s="415"/>
      <c r="O66" s="416"/>
      <c r="P66" s="435"/>
      <c r="Q66" s="415"/>
      <c r="R66" s="415"/>
      <c r="S66" s="415"/>
      <c r="T66" s="415"/>
      <c r="U66" s="415"/>
      <c r="V66" s="415"/>
      <c r="W66" s="415"/>
      <c r="X66" s="415"/>
      <c r="Y66" s="415"/>
      <c r="Z66" s="415"/>
    </row>
    <row r="67" spans="1:26" ht="3" customHeight="1">
      <c r="A67" s="415"/>
      <c r="B67" s="415"/>
      <c r="C67" s="429"/>
      <c r="D67" s="473"/>
      <c r="E67" s="473"/>
      <c r="F67" s="415"/>
      <c r="G67" s="429"/>
      <c r="H67" s="473"/>
      <c r="I67" s="441"/>
      <c r="J67" s="415"/>
      <c r="K67" s="429"/>
      <c r="L67" s="473"/>
      <c r="M67" s="473"/>
      <c r="N67" s="415"/>
      <c r="O67" s="429"/>
      <c r="P67" s="429"/>
      <c r="Q67" s="415"/>
      <c r="R67" s="415"/>
      <c r="S67" s="415"/>
      <c r="T67" s="415"/>
      <c r="U67" s="415"/>
      <c r="V67" s="415"/>
      <c r="W67" s="415"/>
      <c r="X67" s="415"/>
      <c r="Y67" s="415"/>
      <c r="Z67" s="415"/>
    </row>
    <row r="68" spans="1:26" ht="14.1" customHeight="1">
      <c r="A68" s="415"/>
      <c r="B68" s="415"/>
      <c r="C68" s="446"/>
      <c r="D68" s="474"/>
      <c r="E68" s="447"/>
      <c r="F68" s="415"/>
      <c r="G68" s="429"/>
      <c r="H68" s="473"/>
      <c r="I68" s="441"/>
      <c r="J68" s="415"/>
      <c r="K68" s="433"/>
      <c r="L68" s="419"/>
      <c r="M68" s="434"/>
      <c r="N68" s="415"/>
      <c r="O68" s="430"/>
      <c r="P68" s="435"/>
      <c r="Q68" s="415"/>
      <c r="R68" s="415"/>
      <c r="S68" s="415"/>
      <c r="T68" s="415"/>
      <c r="U68" s="415"/>
      <c r="V68" s="415"/>
      <c r="W68" s="415"/>
      <c r="X68" s="415"/>
      <c r="Y68" s="415"/>
      <c r="Z68" s="415"/>
    </row>
    <row r="69" spans="1:26" ht="14.1" customHeight="1">
      <c r="A69" s="415"/>
      <c r="B69" s="415"/>
      <c r="C69" s="416"/>
      <c r="D69" s="468"/>
      <c r="E69" s="435"/>
      <c r="F69" s="415"/>
      <c r="G69" s="429"/>
      <c r="H69" s="473"/>
      <c r="I69" s="441"/>
      <c r="J69" s="415"/>
      <c r="K69" s="416"/>
      <c r="L69" s="468"/>
      <c r="M69" s="435"/>
      <c r="N69" s="415"/>
      <c r="O69" s="416"/>
      <c r="P69" s="435"/>
      <c r="Q69" s="415"/>
      <c r="R69" s="415"/>
      <c r="S69" s="415"/>
      <c r="T69" s="415"/>
      <c r="U69" s="415"/>
      <c r="V69" s="415"/>
      <c r="W69" s="415"/>
      <c r="X69" s="415"/>
      <c r="Y69" s="415"/>
      <c r="Z69" s="415"/>
    </row>
    <row r="70" spans="1:26" ht="14.1" customHeight="1">
      <c r="A70" s="415"/>
      <c r="B70" s="415"/>
      <c r="C70" s="416"/>
      <c r="D70" s="468"/>
      <c r="E70" s="435"/>
      <c r="F70" s="415"/>
      <c r="G70" s="429"/>
      <c r="H70" s="473"/>
      <c r="I70" s="441"/>
      <c r="J70" s="415"/>
      <c r="K70" s="416"/>
      <c r="L70" s="468"/>
      <c r="M70" s="435"/>
      <c r="N70" s="415"/>
      <c r="O70" s="416"/>
      <c r="P70" s="435"/>
      <c r="Q70" s="415"/>
      <c r="R70" s="415"/>
      <c r="S70" s="415"/>
      <c r="T70" s="415"/>
      <c r="U70" s="415"/>
      <c r="V70" s="415"/>
      <c r="W70" s="415"/>
      <c r="X70" s="415"/>
      <c r="Y70" s="415"/>
      <c r="Z70" s="415"/>
    </row>
    <row r="71" spans="1:26" ht="14.1" customHeight="1">
      <c r="A71" s="415"/>
      <c r="B71" s="415"/>
      <c r="C71" s="416"/>
      <c r="D71" s="468"/>
      <c r="E71" s="435"/>
      <c r="F71" s="415"/>
      <c r="G71" s="429"/>
      <c r="H71" s="473"/>
      <c r="I71" s="441"/>
      <c r="J71" s="415"/>
      <c r="K71" s="416"/>
      <c r="L71" s="468"/>
      <c r="M71" s="435"/>
      <c r="N71" s="415"/>
      <c r="O71" s="416"/>
      <c r="P71" s="435"/>
      <c r="Q71" s="415"/>
      <c r="R71" s="415"/>
      <c r="S71" s="415"/>
      <c r="T71" s="415"/>
      <c r="U71" s="415"/>
      <c r="V71" s="415"/>
      <c r="W71" s="415"/>
      <c r="X71" s="415"/>
      <c r="Y71" s="415"/>
      <c r="Z71" s="415"/>
    </row>
    <row r="72" spans="1:26" ht="14.1" customHeight="1">
      <c r="A72" s="415"/>
      <c r="B72" s="415"/>
      <c r="C72" s="416"/>
      <c r="D72" s="468"/>
      <c r="E72" s="435"/>
      <c r="F72" s="415"/>
      <c r="G72" s="429"/>
      <c r="H72" s="473"/>
      <c r="I72" s="441"/>
      <c r="J72" s="415"/>
      <c r="K72" s="416"/>
      <c r="L72" s="468"/>
      <c r="M72" s="435"/>
      <c r="N72" s="415"/>
      <c r="O72" s="416"/>
      <c r="P72" s="435"/>
      <c r="Q72" s="415"/>
      <c r="R72" s="415"/>
      <c r="S72" s="415"/>
      <c r="T72" s="415"/>
      <c r="U72" s="415"/>
      <c r="V72" s="415"/>
      <c r="W72" s="415"/>
      <c r="X72" s="415"/>
      <c r="Y72" s="415"/>
      <c r="Z72" s="415"/>
    </row>
    <row r="73" spans="1:26" ht="14.1" customHeight="1">
      <c r="A73" s="415"/>
      <c r="B73" s="415"/>
      <c r="C73" s="416"/>
      <c r="D73" s="468"/>
      <c r="E73" s="435"/>
      <c r="F73" s="415"/>
      <c r="G73" s="429"/>
      <c r="H73" s="473"/>
      <c r="I73" s="441"/>
      <c r="J73" s="415"/>
      <c r="K73" s="416"/>
      <c r="L73" s="468"/>
      <c r="M73" s="435"/>
      <c r="N73" s="415"/>
      <c r="O73" s="416"/>
      <c r="P73" s="435"/>
      <c r="Q73" s="415"/>
      <c r="R73" s="415"/>
      <c r="S73" s="415"/>
      <c r="T73" s="415"/>
      <c r="U73" s="415"/>
      <c r="V73" s="415"/>
      <c r="W73" s="415"/>
      <c r="X73" s="415"/>
      <c r="Y73" s="415"/>
      <c r="Z73" s="415"/>
    </row>
    <row r="74" spans="1:26" ht="14.1" customHeight="1">
      <c r="A74" s="415"/>
      <c r="B74" s="415"/>
      <c r="C74" s="416"/>
      <c r="D74" s="468"/>
      <c r="E74" s="435"/>
      <c r="F74" s="415"/>
      <c r="G74" s="429"/>
      <c r="H74" s="473"/>
      <c r="I74" s="441"/>
      <c r="J74" s="415"/>
      <c r="K74" s="416"/>
      <c r="L74" s="468"/>
      <c r="M74" s="435"/>
      <c r="N74" s="415"/>
      <c r="O74" s="416"/>
      <c r="P74" s="435"/>
      <c r="Q74" s="415"/>
      <c r="R74" s="415"/>
      <c r="S74" s="415"/>
      <c r="T74" s="415"/>
      <c r="U74" s="415"/>
      <c r="V74" s="415"/>
      <c r="W74" s="415"/>
      <c r="X74" s="415"/>
      <c r="Y74" s="415"/>
      <c r="Z74" s="415"/>
    </row>
    <row r="75" spans="1:26" ht="3" customHeight="1">
      <c r="A75" s="415"/>
      <c r="B75" s="415"/>
      <c r="C75" s="429"/>
      <c r="D75" s="473"/>
      <c r="E75" s="473"/>
      <c r="F75" s="415"/>
      <c r="G75" s="429"/>
      <c r="H75" s="473"/>
      <c r="I75" s="441"/>
      <c r="J75" s="415"/>
      <c r="K75" s="429"/>
      <c r="L75" s="473"/>
      <c r="M75" s="473"/>
      <c r="N75" s="415"/>
      <c r="O75" s="429"/>
      <c r="P75" s="429"/>
      <c r="Q75" s="415"/>
      <c r="R75" s="415"/>
      <c r="S75" s="415"/>
      <c r="T75" s="415"/>
      <c r="U75" s="415"/>
      <c r="V75" s="415"/>
      <c r="W75" s="415"/>
      <c r="X75" s="415"/>
      <c r="Y75" s="415"/>
      <c r="Z75" s="415"/>
    </row>
    <row r="76" spans="1:26" ht="14.1" customHeight="1">
      <c r="A76" s="415"/>
      <c r="B76" s="415"/>
      <c r="C76" s="446"/>
      <c r="D76" s="474"/>
      <c r="E76" s="447"/>
      <c r="F76" s="415"/>
      <c r="G76" s="429"/>
      <c r="H76" s="473"/>
      <c r="I76" s="441"/>
      <c r="J76" s="415"/>
      <c r="K76" s="433"/>
      <c r="L76" s="419"/>
      <c r="M76" s="434"/>
      <c r="N76" s="415"/>
      <c r="O76" s="430"/>
      <c r="P76" s="435"/>
      <c r="Q76" s="415"/>
      <c r="R76" s="415"/>
      <c r="S76" s="415"/>
      <c r="T76" s="415"/>
      <c r="U76" s="415"/>
      <c r="V76" s="415"/>
      <c r="W76" s="415"/>
      <c r="X76" s="415"/>
      <c r="Y76" s="415"/>
      <c r="Z76" s="415"/>
    </row>
    <row r="77" spans="1:26" ht="14.1" customHeight="1">
      <c r="A77" s="415"/>
      <c r="B77" s="415"/>
      <c r="C77" s="416"/>
      <c r="D77" s="468"/>
      <c r="E77" s="435"/>
      <c r="F77" s="415"/>
      <c r="G77" s="429"/>
      <c r="H77" s="473"/>
      <c r="I77" s="441"/>
      <c r="J77" s="415"/>
      <c r="K77" s="416"/>
      <c r="L77" s="468"/>
      <c r="M77" s="435"/>
      <c r="N77" s="415"/>
      <c r="O77" s="416"/>
      <c r="P77" s="435"/>
      <c r="Q77" s="415"/>
      <c r="R77" s="415"/>
      <c r="S77" s="415"/>
      <c r="T77" s="415"/>
      <c r="U77" s="415"/>
      <c r="V77" s="415"/>
      <c r="W77" s="415"/>
      <c r="X77" s="415"/>
      <c r="Y77" s="415"/>
      <c r="Z77" s="415"/>
    </row>
    <row r="78" spans="1:26" ht="14.1" customHeight="1">
      <c r="A78" s="415"/>
      <c r="B78" s="415"/>
      <c r="C78" s="416"/>
      <c r="D78" s="468"/>
      <c r="E78" s="435"/>
      <c r="F78" s="415"/>
      <c r="G78" s="429"/>
      <c r="H78" s="473"/>
      <c r="I78" s="441"/>
      <c r="J78" s="415"/>
      <c r="K78" s="416"/>
      <c r="L78" s="468"/>
      <c r="M78" s="435"/>
      <c r="N78" s="415"/>
      <c r="O78" s="416"/>
      <c r="P78" s="435"/>
      <c r="Q78" s="415"/>
      <c r="R78" s="415"/>
      <c r="S78" s="415"/>
      <c r="T78" s="415"/>
      <c r="U78" s="415"/>
      <c r="V78" s="415"/>
      <c r="W78" s="415"/>
      <c r="X78" s="415"/>
      <c r="Y78" s="415"/>
      <c r="Z78" s="415"/>
    </row>
    <row r="79" spans="1:26" ht="14.1" customHeight="1">
      <c r="A79" s="415"/>
      <c r="B79" s="415"/>
      <c r="C79" s="416"/>
      <c r="D79" s="468"/>
      <c r="E79" s="435"/>
      <c r="F79" s="415"/>
      <c r="G79" s="429"/>
      <c r="H79" s="473"/>
      <c r="I79" s="441"/>
      <c r="J79" s="415"/>
      <c r="K79" s="416"/>
      <c r="L79" s="468"/>
      <c r="M79" s="435"/>
      <c r="N79" s="415"/>
      <c r="O79" s="416"/>
      <c r="P79" s="435"/>
      <c r="Q79" s="415"/>
      <c r="R79" s="415"/>
      <c r="S79" s="415"/>
      <c r="T79" s="415"/>
      <c r="U79" s="415"/>
      <c r="V79" s="415"/>
      <c r="W79" s="415"/>
      <c r="X79" s="415"/>
      <c r="Y79" s="415"/>
      <c r="Z79" s="415"/>
    </row>
    <row r="80" spans="1:26" ht="14.1" customHeight="1">
      <c r="A80" s="415"/>
      <c r="B80" s="415"/>
      <c r="C80" s="416"/>
      <c r="D80" s="468"/>
      <c r="E80" s="435"/>
      <c r="F80" s="415"/>
      <c r="G80" s="429"/>
      <c r="H80" s="473"/>
      <c r="I80" s="441"/>
      <c r="J80" s="415"/>
      <c r="K80" s="416"/>
      <c r="L80" s="468"/>
      <c r="M80" s="435"/>
      <c r="N80" s="415"/>
      <c r="O80" s="416"/>
      <c r="P80" s="435"/>
      <c r="Q80" s="415"/>
      <c r="R80" s="415"/>
      <c r="S80" s="415"/>
      <c r="T80" s="415"/>
      <c r="U80" s="415"/>
      <c r="V80" s="415"/>
      <c r="W80" s="415"/>
      <c r="X80" s="415"/>
      <c r="Y80" s="415"/>
      <c r="Z80" s="415"/>
    </row>
    <row r="81" spans="1:26" ht="14.1" customHeight="1">
      <c r="A81" s="415"/>
      <c r="B81" s="415"/>
      <c r="C81" s="416"/>
      <c r="D81" s="468"/>
      <c r="E81" s="435"/>
      <c r="F81" s="415"/>
      <c r="G81" s="429"/>
      <c r="H81" s="473"/>
      <c r="I81" s="441"/>
      <c r="J81" s="415"/>
      <c r="K81" s="416"/>
      <c r="L81" s="468"/>
      <c r="M81" s="435"/>
      <c r="N81" s="415"/>
      <c r="O81" s="416"/>
      <c r="P81" s="435"/>
      <c r="Q81" s="415"/>
      <c r="R81" s="415"/>
      <c r="S81" s="415"/>
      <c r="T81" s="415"/>
      <c r="U81" s="415"/>
      <c r="V81" s="415"/>
      <c r="W81" s="415"/>
      <c r="X81" s="415"/>
      <c r="Y81" s="415"/>
      <c r="Z81" s="415"/>
    </row>
    <row r="82" spans="1:26" ht="14.1" customHeight="1">
      <c r="A82" s="415"/>
      <c r="B82" s="415"/>
      <c r="C82" s="416"/>
      <c r="D82" s="468"/>
      <c r="E82" s="435"/>
      <c r="F82" s="415"/>
      <c r="G82" s="429"/>
      <c r="H82" s="473"/>
      <c r="I82" s="441"/>
      <c r="J82" s="415"/>
      <c r="K82" s="416"/>
      <c r="L82" s="468"/>
      <c r="M82" s="435"/>
      <c r="N82" s="415"/>
      <c r="O82" s="416"/>
      <c r="P82" s="435"/>
      <c r="Q82" s="415"/>
      <c r="R82" s="415"/>
      <c r="S82" s="415"/>
      <c r="T82" s="415"/>
      <c r="U82" s="415"/>
      <c r="V82" s="415"/>
      <c r="W82" s="415"/>
      <c r="X82" s="415"/>
      <c r="Y82" s="415"/>
      <c r="Z82" s="415"/>
    </row>
    <row r="83" spans="1:26" ht="3" customHeight="1">
      <c r="A83" s="415"/>
      <c r="B83" s="415"/>
      <c r="C83" s="429"/>
      <c r="D83" s="473"/>
      <c r="E83" s="473"/>
      <c r="F83" s="415"/>
      <c r="G83" s="429"/>
      <c r="H83" s="473"/>
      <c r="I83" s="441"/>
      <c r="J83" s="415"/>
      <c r="K83" s="429"/>
      <c r="L83" s="473"/>
      <c r="M83" s="473"/>
      <c r="N83" s="415"/>
      <c r="O83" s="429"/>
      <c r="P83" s="429"/>
      <c r="Q83" s="415"/>
      <c r="R83" s="415"/>
      <c r="S83" s="415"/>
      <c r="T83" s="415"/>
      <c r="U83" s="415"/>
      <c r="V83" s="415"/>
      <c r="W83" s="415"/>
      <c r="X83" s="415"/>
      <c r="Y83" s="415"/>
      <c r="Z83" s="415"/>
    </row>
    <row r="84" spans="1:26">
      <c r="A84" s="415"/>
      <c r="B84" s="415"/>
      <c r="C84" s="429"/>
      <c r="D84" s="473"/>
      <c r="E84" s="440"/>
      <c r="F84" s="415"/>
      <c r="G84" s="429"/>
      <c r="H84" s="473"/>
      <c r="I84" s="441"/>
      <c r="J84" s="415"/>
      <c r="K84" s="429"/>
      <c r="L84" s="473"/>
      <c r="M84" s="440"/>
      <c r="N84" s="415"/>
      <c r="O84" s="429"/>
      <c r="P84" s="440"/>
      <c r="Q84" s="415"/>
      <c r="R84" s="415"/>
      <c r="S84" s="415"/>
      <c r="T84" s="415"/>
      <c r="U84" s="415"/>
      <c r="V84" s="415"/>
      <c r="W84" s="415"/>
      <c r="X84" s="415"/>
      <c r="Y84" s="415"/>
      <c r="Z84" s="415"/>
    </row>
    <row r="85" spans="1:26">
      <c r="A85" s="415"/>
      <c r="B85" s="415"/>
      <c r="C85" s="429"/>
      <c r="D85" s="473"/>
      <c r="E85" s="440"/>
      <c r="F85" s="415"/>
      <c r="G85" s="429"/>
      <c r="H85" s="473"/>
      <c r="I85" s="441"/>
      <c r="J85" s="415"/>
      <c r="K85" s="429"/>
      <c r="L85" s="473"/>
      <c r="M85" s="440"/>
      <c r="N85" s="415"/>
      <c r="O85" s="429"/>
      <c r="P85" s="440"/>
      <c r="Q85" s="415"/>
      <c r="R85" s="415"/>
      <c r="S85" s="415"/>
      <c r="T85" s="415"/>
      <c r="U85" s="415"/>
      <c r="V85" s="415"/>
      <c r="W85" s="415"/>
      <c r="X85" s="415"/>
      <c r="Y85" s="415"/>
      <c r="Z85" s="415"/>
    </row>
    <row r="86" spans="1:26">
      <c r="A86" s="415"/>
      <c r="B86" s="415"/>
      <c r="C86" s="429"/>
      <c r="D86" s="473"/>
      <c r="E86" s="440"/>
      <c r="F86" s="415"/>
      <c r="G86" s="429"/>
      <c r="H86" s="473"/>
      <c r="I86" s="441"/>
      <c r="J86" s="415"/>
      <c r="K86" s="429"/>
      <c r="L86" s="473"/>
      <c r="M86" s="440"/>
      <c r="N86" s="415"/>
      <c r="O86" s="429"/>
      <c r="P86" s="440"/>
      <c r="Q86" s="415"/>
      <c r="R86" s="415"/>
      <c r="S86" s="415"/>
      <c r="T86" s="415"/>
      <c r="U86" s="415"/>
      <c r="V86" s="415"/>
      <c r="W86" s="415"/>
      <c r="X86" s="415"/>
      <c r="Y86" s="415"/>
      <c r="Z86" s="415"/>
    </row>
    <row r="87" spans="1:26">
      <c r="A87" s="415"/>
      <c r="B87" s="415"/>
      <c r="C87" s="429"/>
      <c r="D87" s="473"/>
      <c r="E87" s="440"/>
      <c r="F87" s="415"/>
      <c r="G87" s="429"/>
      <c r="H87" s="473"/>
      <c r="I87" s="441"/>
      <c r="J87" s="415"/>
      <c r="K87" s="429"/>
      <c r="L87" s="473"/>
      <c r="M87" s="440"/>
      <c r="N87" s="415"/>
      <c r="O87" s="429"/>
      <c r="P87" s="440"/>
      <c r="Q87" s="415"/>
      <c r="R87" s="415"/>
      <c r="S87" s="415"/>
      <c r="T87" s="415"/>
      <c r="U87" s="415"/>
      <c r="V87" s="415"/>
      <c r="W87" s="415"/>
      <c r="X87" s="415"/>
      <c r="Y87" s="415"/>
      <c r="Z87" s="415"/>
    </row>
    <row r="88" spans="1:26">
      <c r="A88" s="415"/>
      <c r="B88" s="415"/>
      <c r="C88" s="429"/>
      <c r="D88" s="473"/>
      <c r="E88" s="440"/>
      <c r="F88" s="415"/>
      <c r="G88" s="429"/>
      <c r="H88" s="473"/>
      <c r="I88" s="441"/>
      <c r="J88" s="415"/>
      <c r="K88" s="429"/>
      <c r="L88" s="473"/>
      <c r="M88" s="440"/>
      <c r="N88" s="415"/>
      <c r="O88" s="429"/>
      <c r="P88" s="440"/>
      <c r="Q88" s="415"/>
      <c r="R88" s="415"/>
      <c r="S88" s="415"/>
      <c r="T88" s="415"/>
      <c r="U88" s="415"/>
      <c r="V88" s="415"/>
      <c r="W88" s="415"/>
      <c r="X88" s="415"/>
      <c r="Y88" s="415"/>
      <c r="Z88" s="415"/>
    </row>
    <row r="89" spans="1:26">
      <c r="A89" s="415"/>
      <c r="B89" s="415"/>
      <c r="C89" s="429"/>
      <c r="D89" s="473"/>
      <c r="E89" s="440"/>
      <c r="F89" s="415"/>
      <c r="G89" s="429"/>
      <c r="H89" s="473"/>
      <c r="I89" s="441"/>
      <c r="J89" s="415"/>
      <c r="K89" s="429"/>
      <c r="L89" s="473"/>
      <c r="M89" s="440"/>
      <c r="N89" s="415"/>
      <c r="O89" s="429"/>
      <c r="P89" s="440"/>
      <c r="Q89" s="415"/>
      <c r="R89" s="415"/>
      <c r="S89" s="415"/>
      <c r="T89" s="415"/>
      <c r="U89" s="415"/>
      <c r="V89" s="415"/>
      <c r="W89" s="415"/>
      <c r="X89" s="415"/>
      <c r="Y89" s="415"/>
      <c r="Z89" s="415"/>
    </row>
    <row r="90" spans="1:26">
      <c r="A90" s="415"/>
      <c r="B90" s="415"/>
      <c r="C90" s="429"/>
      <c r="D90" s="473"/>
      <c r="E90" s="440"/>
      <c r="F90" s="415"/>
      <c r="G90" s="429"/>
      <c r="H90" s="473"/>
      <c r="I90" s="441"/>
      <c r="J90" s="415"/>
      <c r="K90" s="429"/>
      <c r="L90" s="473"/>
      <c r="M90" s="440"/>
      <c r="N90" s="415"/>
      <c r="O90" s="429"/>
      <c r="P90" s="440"/>
      <c r="Q90" s="415"/>
      <c r="R90" s="415"/>
      <c r="S90" s="415"/>
      <c r="T90" s="415"/>
      <c r="U90" s="415"/>
      <c r="V90" s="415"/>
      <c r="W90" s="415"/>
      <c r="X90" s="415"/>
      <c r="Y90" s="415"/>
      <c r="Z90" s="415"/>
    </row>
    <row r="91" spans="1:26">
      <c r="A91" s="415"/>
      <c r="B91" s="415"/>
      <c r="C91" s="429"/>
      <c r="D91" s="473"/>
      <c r="E91" s="440"/>
      <c r="F91" s="415"/>
      <c r="G91" s="429"/>
      <c r="H91" s="473"/>
      <c r="I91" s="441"/>
      <c r="J91" s="415"/>
      <c r="K91" s="429"/>
      <c r="L91" s="473"/>
      <c r="M91" s="440"/>
      <c r="N91" s="415"/>
      <c r="O91" s="429"/>
      <c r="P91" s="440"/>
      <c r="Q91" s="415"/>
      <c r="R91" s="415"/>
      <c r="S91" s="415"/>
      <c r="T91" s="415"/>
      <c r="U91" s="415"/>
      <c r="V91" s="415"/>
      <c r="W91" s="415"/>
      <c r="X91" s="415"/>
      <c r="Y91" s="415"/>
      <c r="Z91" s="415"/>
    </row>
    <row r="92" spans="1:26">
      <c r="A92" s="415"/>
      <c r="B92" s="415"/>
      <c r="C92" s="429"/>
      <c r="D92" s="473"/>
      <c r="E92" s="440"/>
      <c r="F92" s="415"/>
      <c r="G92" s="429"/>
      <c r="H92" s="473"/>
      <c r="I92" s="441"/>
      <c r="J92" s="415"/>
      <c r="K92" s="429"/>
      <c r="L92" s="473"/>
      <c r="M92" s="440"/>
      <c r="N92" s="415"/>
      <c r="O92" s="429"/>
      <c r="P92" s="440"/>
      <c r="Q92" s="415"/>
      <c r="R92" s="415"/>
      <c r="S92" s="415"/>
      <c r="T92" s="415"/>
      <c r="U92" s="415"/>
      <c r="V92" s="415"/>
      <c r="W92" s="415"/>
      <c r="X92" s="415"/>
      <c r="Y92" s="415"/>
      <c r="Z92" s="415"/>
    </row>
    <row r="93" spans="1:26">
      <c r="A93" s="415"/>
      <c r="B93" s="415"/>
      <c r="C93" s="429"/>
      <c r="D93" s="473"/>
      <c r="E93" s="440"/>
      <c r="F93" s="415"/>
      <c r="G93" s="429"/>
      <c r="H93" s="473"/>
      <c r="I93" s="441"/>
      <c r="J93" s="415"/>
      <c r="K93" s="429"/>
      <c r="L93" s="473"/>
      <c r="M93" s="440"/>
      <c r="N93" s="415"/>
      <c r="O93" s="429"/>
      <c r="P93" s="440"/>
      <c r="Q93" s="415"/>
      <c r="R93" s="415"/>
      <c r="S93" s="415"/>
      <c r="T93" s="415"/>
      <c r="U93" s="415"/>
      <c r="V93" s="415"/>
      <c r="W93" s="415"/>
      <c r="X93" s="415"/>
      <c r="Y93" s="415"/>
      <c r="Z93" s="415"/>
    </row>
    <row r="94" spans="1:26">
      <c r="A94" s="415"/>
      <c r="B94" s="415"/>
      <c r="C94" s="429"/>
      <c r="D94" s="473"/>
      <c r="E94" s="440"/>
      <c r="F94" s="415"/>
      <c r="G94" s="429"/>
      <c r="H94" s="473"/>
      <c r="I94" s="441"/>
      <c r="J94" s="415"/>
      <c r="K94" s="429"/>
      <c r="L94" s="473"/>
      <c r="M94" s="440"/>
      <c r="N94" s="415"/>
      <c r="O94" s="429"/>
      <c r="P94" s="440"/>
      <c r="Q94" s="415"/>
      <c r="R94" s="415"/>
      <c r="S94" s="415"/>
      <c r="T94" s="415"/>
      <c r="U94" s="415"/>
      <c r="V94" s="415"/>
      <c r="W94" s="415"/>
      <c r="X94" s="415"/>
      <c r="Y94" s="415"/>
      <c r="Z94" s="415"/>
    </row>
    <row r="95" spans="1:26">
      <c r="A95" s="415"/>
      <c r="B95" s="415"/>
      <c r="C95" s="429"/>
      <c r="D95" s="473"/>
      <c r="E95" s="440"/>
      <c r="F95" s="415"/>
      <c r="G95" s="429"/>
      <c r="H95" s="473"/>
      <c r="I95" s="441"/>
      <c r="J95" s="415"/>
      <c r="K95" s="429"/>
      <c r="L95" s="473"/>
      <c r="M95" s="440"/>
      <c r="N95" s="415"/>
      <c r="O95" s="429"/>
      <c r="P95" s="440"/>
      <c r="Q95" s="415"/>
      <c r="R95" s="415"/>
      <c r="S95" s="415"/>
      <c r="T95" s="415"/>
      <c r="U95" s="415"/>
      <c r="V95" s="415"/>
      <c r="W95" s="415"/>
      <c r="X95" s="415"/>
      <c r="Y95" s="415"/>
      <c r="Z95" s="415"/>
    </row>
    <row r="96" spans="1:26">
      <c r="A96" s="415"/>
      <c r="B96" s="415"/>
      <c r="C96" s="429"/>
      <c r="D96" s="473"/>
      <c r="E96" s="440"/>
      <c r="F96" s="415"/>
      <c r="G96" s="429"/>
      <c r="H96" s="473"/>
      <c r="I96" s="441"/>
      <c r="J96" s="415"/>
      <c r="K96" s="429"/>
      <c r="L96" s="473"/>
      <c r="M96" s="440"/>
      <c r="N96" s="415"/>
      <c r="O96" s="429"/>
      <c r="P96" s="440"/>
      <c r="Q96" s="415"/>
      <c r="R96" s="415"/>
      <c r="S96" s="415"/>
      <c r="T96" s="415"/>
      <c r="U96" s="415"/>
      <c r="V96" s="415"/>
      <c r="W96" s="415"/>
      <c r="X96" s="415"/>
      <c r="Y96" s="415"/>
      <c r="Z96" s="415"/>
    </row>
    <row r="97" spans="1:26">
      <c r="A97" s="415"/>
      <c r="B97" s="415"/>
      <c r="C97" s="429"/>
      <c r="D97" s="473"/>
      <c r="E97" s="440"/>
      <c r="F97" s="415"/>
      <c r="G97" s="429"/>
      <c r="H97" s="473"/>
      <c r="I97" s="441"/>
      <c r="J97" s="415"/>
      <c r="K97" s="429"/>
      <c r="L97" s="473"/>
      <c r="M97" s="440"/>
      <c r="N97" s="415"/>
      <c r="O97" s="429"/>
      <c r="P97" s="440"/>
      <c r="Q97" s="415"/>
      <c r="R97" s="415"/>
      <c r="S97" s="415"/>
      <c r="T97" s="415"/>
      <c r="U97" s="415"/>
      <c r="V97" s="415"/>
      <c r="W97" s="415"/>
      <c r="X97" s="415"/>
      <c r="Y97" s="415"/>
      <c r="Z97" s="415"/>
    </row>
    <row r="98" spans="1:26">
      <c r="A98" s="415"/>
      <c r="B98" s="415"/>
      <c r="C98" s="429"/>
      <c r="D98" s="473"/>
      <c r="E98" s="440"/>
      <c r="F98" s="415"/>
      <c r="G98" s="429"/>
      <c r="H98" s="473"/>
      <c r="I98" s="441"/>
      <c r="J98" s="415"/>
      <c r="K98" s="429"/>
      <c r="L98" s="473"/>
      <c r="M98" s="440"/>
      <c r="N98" s="415"/>
      <c r="O98" s="429"/>
      <c r="P98" s="440"/>
      <c r="Q98" s="415"/>
      <c r="R98" s="415"/>
      <c r="S98" s="415"/>
      <c r="T98" s="415"/>
      <c r="U98" s="415"/>
      <c r="V98" s="415"/>
      <c r="W98" s="415"/>
      <c r="X98" s="415"/>
      <c r="Y98" s="415"/>
      <c r="Z98" s="415"/>
    </row>
    <row r="99" spans="1:26">
      <c r="A99" s="415"/>
      <c r="B99" s="415"/>
      <c r="C99" s="429"/>
      <c r="D99" s="473"/>
      <c r="E99" s="440"/>
      <c r="F99" s="415"/>
      <c r="G99" s="429"/>
      <c r="H99" s="473"/>
      <c r="I99" s="441"/>
      <c r="J99" s="415"/>
      <c r="K99" s="429"/>
      <c r="L99" s="473"/>
      <c r="M99" s="440"/>
      <c r="N99" s="415"/>
      <c r="O99" s="429"/>
      <c r="P99" s="440"/>
      <c r="Q99" s="415"/>
      <c r="R99" s="415"/>
      <c r="S99" s="415"/>
      <c r="T99" s="415"/>
      <c r="U99" s="415"/>
      <c r="V99" s="415"/>
      <c r="W99" s="415"/>
      <c r="X99" s="415"/>
      <c r="Y99" s="415"/>
      <c r="Z99" s="415"/>
    </row>
    <row r="100" spans="1:26">
      <c r="A100" s="415"/>
      <c r="B100" s="415"/>
      <c r="C100" s="429"/>
      <c r="D100" s="473"/>
      <c r="E100" s="440"/>
      <c r="F100" s="415"/>
      <c r="G100" s="429"/>
      <c r="H100" s="473"/>
      <c r="I100" s="441"/>
      <c r="J100" s="415"/>
      <c r="K100" s="429"/>
      <c r="L100" s="473"/>
      <c r="M100" s="440"/>
      <c r="N100" s="415"/>
      <c r="O100" s="429"/>
      <c r="P100" s="440"/>
      <c r="Q100" s="415"/>
      <c r="R100" s="415"/>
      <c r="S100" s="415"/>
      <c r="T100" s="415"/>
      <c r="U100" s="415"/>
      <c r="V100" s="415"/>
      <c r="W100" s="415"/>
      <c r="X100" s="415"/>
      <c r="Y100" s="415"/>
      <c r="Z100" s="415"/>
    </row>
    <row r="101" spans="1:26">
      <c r="A101" s="415"/>
      <c r="B101" s="415"/>
      <c r="C101" s="429"/>
      <c r="D101" s="473"/>
      <c r="E101" s="440"/>
      <c r="F101" s="415"/>
      <c r="G101" s="429"/>
      <c r="H101" s="473"/>
      <c r="I101" s="441"/>
      <c r="J101" s="415"/>
      <c r="K101" s="429"/>
      <c r="L101" s="473"/>
      <c r="M101" s="440"/>
      <c r="N101" s="415"/>
      <c r="O101" s="429"/>
      <c r="P101" s="440"/>
      <c r="Q101" s="415"/>
      <c r="R101" s="415"/>
      <c r="S101" s="415"/>
      <c r="T101" s="415"/>
      <c r="U101" s="415"/>
      <c r="V101" s="415"/>
      <c r="W101" s="415"/>
      <c r="X101" s="415"/>
      <c r="Y101" s="415"/>
      <c r="Z101" s="415"/>
    </row>
    <row r="102" spans="1:26">
      <c r="A102" s="415"/>
      <c r="B102" s="415"/>
      <c r="C102" s="429"/>
      <c r="D102" s="473"/>
      <c r="E102" s="440"/>
      <c r="F102" s="415"/>
      <c r="G102" s="429"/>
      <c r="H102" s="473"/>
      <c r="I102" s="441"/>
      <c r="J102" s="415"/>
      <c r="K102" s="429"/>
      <c r="L102" s="473"/>
      <c r="M102" s="440"/>
      <c r="N102" s="415"/>
      <c r="O102" s="429"/>
      <c r="P102" s="440"/>
      <c r="Q102" s="415"/>
      <c r="R102" s="415"/>
      <c r="S102" s="415"/>
      <c r="T102" s="415"/>
      <c r="U102" s="415"/>
      <c r="V102" s="415"/>
      <c r="W102" s="415"/>
      <c r="X102" s="415"/>
      <c r="Y102" s="415"/>
      <c r="Z102" s="415"/>
    </row>
    <row r="103" spans="1:26">
      <c r="A103" s="415"/>
      <c r="B103" s="415"/>
      <c r="C103" s="429"/>
      <c r="D103" s="473"/>
      <c r="E103" s="440"/>
      <c r="F103" s="415"/>
      <c r="G103" s="429"/>
      <c r="H103" s="473"/>
      <c r="I103" s="441"/>
      <c r="J103" s="415"/>
      <c r="K103" s="429"/>
      <c r="L103" s="473"/>
      <c r="M103" s="440"/>
      <c r="N103" s="415"/>
      <c r="O103" s="429"/>
      <c r="P103" s="440"/>
      <c r="Q103" s="415"/>
      <c r="R103" s="415"/>
      <c r="S103" s="415"/>
      <c r="T103" s="415"/>
      <c r="U103" s="415"/>
      <c r="V103" s="415"/>
      <c r="W103" s="415"/>
      <c r="X103" s="415"/>
      <c r="Y103" s="415"/>
      <c r="Z103" s="415"/>
    </row>
    <row r="104" spans="1:26">
      <c r="A104" s="415"/>
      <c r="B104" s="415"/>
      <c r="C104" s="429"/>
      <c r="D104" s="473"/>
      <c r="E104" s="440"/>
      <c r="F104" s="415"/>
      <c r="G104" s="429"/>
      <c r="H104" s="473"/>
      <c r="I104" s="441"/>
      <c r="J104" s="415"/>
      <c r="K104" s="429"/>
      <c r="L104" s="473"/>
      <c r="M104" s="440"/>
      <c r="N104" s="415"/>
      <c r="O104" s="429"/>
      <c r="P104" s="440"/>
      <c r="Q104" s="415"/>
      <c r="R104" s="415"/>
      <c r="S104" s="415"/>
      <c r="T104" s="415"/>
      <c r="U104" s="415"/>
      <c r="V104" s="415"/>
      <c r="W104" s="415"/>
      <c r="X104" s="415"/>
      <c r="Y104" s="415"/>
      <c r="Z104" s="415"/>
    </row>
    <row r="105" spans="1:26">
      <c r="A105" s="415"/>
      <c r="B105" s="415"/>
      <c r="C105" s="429"/>
      <c r="D105" s="473"/>
      <c r="E105" s="440"/>
      <c r="F105" s="415"/>
      <c r="G105" s="429"/>
      <c r="H105" s="473"/>
      <c r="I105" s="441"/>
      <c r="J105" s="415"/>
      <c r="K105" s="429"/>
      <c r="L105" s="473"/>
      <c r="M105" s="440"/>
      <c r="N105" s="415"/>
      <c r="O105" s="429"/>
      <c r="P105" s="440"/>
      <c r="Q105" s="415"/>
      <c r="R105" s="415"/>
      <c r="S105" s="415"/>
      <c r="T105" s="415"/>
      <c r="U105" s="415"/>
      <c r="V105" s="415"/>
      <c r="W105" s="415"/>
      <c r="X105" s="415"/>
      <c r="Y105" s="415"/>
      <c r="Z105" s="415"/>
    </row>
    <row r="106" spans="1:26">
      <c r="A106" s="415"/>
      <c r="B106" s="415"/>
      <c r="C106" s="429"/>
      <c r="D106" s="473"/>
      <c r="E106" s="440"/>
      <c r="F106" s="415"/>
      <c r="G106" s="429"/>
      <c r="H106" s="473"/>
      <c r="I106" s="441"/>
      <c r="J106" s="415"/>
      <c r="K106" s="429"/>
      <c r="L106" s="473"/>
      <c r="M106" s="440"/>
      <c r="N106" s="415"/>
      <c r="O106" s="429"/>
      <c r="P106" s="440"/>
      <c r="Q106" s="415"/>
      <c r="R106" s="415"/>
      <c r="S106" s="415"/>
      <c r="T106" s="415"/>
      <c r="U106" s="415"/>
      <c r="V106" s="415"/>
      <c r="W106" s="415"/>
      <c r="X106" s="415"/>
      <c r="Y106" s="415"/>
      <c r="Z106" s="415"/>
    </row>
    <row r="107" spans="1:26">
      <c r="A107" s="415"/>
      <c r="B107" s="415"/>
      <c r="C107" s="429"/>
      <c r="D107" s="473"/>
      <c r="E107" s="440"/>
      <c r="F107" s="415"/>
      <c r="G107" s="429"/>
      <c r="H107" s="473"/>
      <c r="I107" s="441"/>
      <c r="J107" s="415"/>
      <c r="K107" s="429"/>
      <c r="L107" s="473"/>
      <c r="M107" s="440"/>
      <c r="N107" s="415"/>
      <c r="O107" s="429"/>
      <c r="P107" s="440"/>
      <c r="Q107" s="415"/>
      <c r="R107" s="415"/>
      <c r="S107" s="415"/>
      <c r="T107" s="415"/>
      <c r="U107" s="415"/>
      <c r="V107" s="415"/>
      <c r="W107" s="415"/>
      <c r="X107" s="415"/>
      <c r="Y107" s="415"/>
      <c r="Z107" s="415"/>
    </row>
    <row r="108" spans="1:26">
      <c r="A108" s="415"/>
      <c r="B108" s="415"/>
      <c r="C108" s="429"/>
      <c r="D108" s="473"/>
      <c r="E108" s="440"/>
      <c r="F108" s="415"/>
      <c r="G108" s="429"/>
      <c r="H108" s="473"/>
      <c r="I108" s="441"/>
      <c r="J108" s="415"/>
      <c r="K108" s="429"/>
      <c r="L108" s="473"/>
      <c r="M108" s="440"/>
      <c r="N108" s="415"/>
      <c r="O108" s="429"/>
      <c r="P108" s="440"/>
      <c r="Q108" s="415"/>
      <c r="R108" s="415"/>
      <c r="S108" s="415"/>
      <c r="T108" s="415"/>
      <c r="U108" s="415"/>
      <c r="V108" s="415"/>
      <c r="W108" s="415"/>
      <c r="X108" s="415"/>
      <c r="Y108" s="415"/>
      <c r="Z108" s="415"/>
    </row>
    <row r="109" spans="1:26">
      <c r="A109" s="415"/>
      <c r="B109" s="415"/>
      <c r="C109" s="429"/>
      <c r="D109" s="473"/>
      <c r="E109" s="440"/>
      <c r="F109" s="415"/>
      <c r="G109" s="429"/>
      <c r="H109" s="473"/>
      <c r="I109" s="441"/>
      <c r="J109" s="415"/>
      <c r="K109" s="429"/>
      <c r="L109" s="473"/>
      <c r="M109" s="440"/>
      <c r="N109" s="415"/>
      <c r="O109" s="429"/>
      <c r="P109" s="440"/>
      <c r="Q109" s="415"/>
      <c r="R109" s="415"/>
      <c r="S109" s="415"/>
      <c r="T109" s="415"/>
      <c r="U109" s="415"/>
      <c r="V109" s="415"/>
      <c r="W109" s="415"/>
      <c r="X109" s="415"/>
      <c r="Y109" s="415"/>
      <c r="Z109" s="415"/>
    </row>
    <row r="110" spans="1:26">
      <c r="A110" s="415"/>
      <c r="B110" s="415"/>
      <c r="C110" s="429"/>
      <c r="D110" s="473"/>
      <c r="E110" s="440"/>
      <c r="F110" s="415"/>
      <c r="G110" s="429"/>
      <c r="H110" s="473"/>
      <c r="I110" s="441"/>
      <c r="J110" s="415"/>
      <c r="K110" s="429"/>
      <c r="L110" s="473"/>
      <c r="M110" s="440"/>
      <c r="N110" s="415"/>
      <c r="O110" s="429"/>
      <c r="P110" s="440"/>
      <c r="Q110" s="415"/>
      <c r="R110" s="415"/>
      <c r="S110" s="415"/>
      <c r="T110" s="415"/>
      <c r="U110" s="415"/>
      <c r="V110" s="415"/>
      <c r="W110" s="415"/>
      <c r="X110" s="415"/>
      <c r="Y110" s="415"/>
      <c r="Z110" s="415"/>
    </row>
    <row r="111" spans="1:26">
      <c r="A111" s="415"/>
      <c r="B111" s="415"/>
      <c r="C111" s="429"/>
      <c r="D111" s="473"/>
      <c r="E111" s="440"/>
      <c r="F111" s="415"/>
      <c r="G111" s="429"/>
      <c r="H111" s="473"/>
      <c r="I111" s="441"/>
      <c r="J111" s="415"/>
      <c r="K111" s="429"/>
      <c r="L111" s="473"/>
      <c r="M111" s="440"/>
      <c r="N111" s="415"/>
      <c r="O111" s="429"/>
      <c r="P111" s="440"/>
      <c r="Q111" s="415"/>
      <c r="R111" s="415"/>
      <c r="S111" s="415"/>
      <c r="T111" s="415"/>
      <c r="U111" s="415"/>
      <c r="V111" s="415"/>
      <c r="W111" s="415"/>
      <c r="X111" s="415"/>
      <c r="Y111" s="415"/>
      <c r="Z111" s="415"/>
    </row>
    <row r="112" spans="1:26">
      <c r="A112" s="415"/>
      <c r="B112" s="415"/>
      <c r="C112" s="429"/>
      <c r="D112" s="473"/>
      <c r="E112" s="440"/>
      <c r="F112" s="415"/>
      <c r="G112" s="429"/>
      <c r="H112" s="473"/>
      <c r="I112" s="441"/>
      <c r="J112" s="415"/>
      <c r="K112" s="429"/>
      <c r="L112" s="473"/>
      <c r="M112" s="440"/>
      <c r="N112" s="415"/>
      <c r="O112" s="429"/>
      <c r="P112" s="440"/>
      <c r="Q112" s="415"/>
      <c r="R112" s="415"/>
      <c r="S112" s="415"/>
      <c r="T112" s="415"/>
      <c r="U112" s="415"/>
      <c r="V112" s="415"/>
      <c r="W112" s="415"/>
      <c r="X112" s="415"/>
      <c r="Y112" s="415"/>
      <c r="Z112" s="415"/>
    </row>
    <row r="113" spans="1:26">
      <c r="A113" s="415"/>
      <c r="B113" s="415"/>
      <c r="C113" s="429"/>
      <c r="D113" s="473"/>
      <c r="E113" s="440"/>
      <c r="F113" s="415"/>
      <c r="G113" s="429"/>
      <c r="H113" s="473"/>
      <c r="I113" s="441"/>
      <c r="J113" s="415"/>
      <c r="K113" s="429"/>
      <c r="L113" s="473"/>
      <c r="M113" s="440"/>
      <c r="N113" s="415"/>
      <c r="O113" s="429"/>
      <c r="P113" s="440"/>
      <c r="Q113" s="415"/>
      <c r="R113" s="415"/>
      <c r="S113" s="415"/>
      <c r="T113" s="415"/>
      <c r="U113" s="415"/>
      <c r="V113" s="415"/>
      <c r="W113" s="415"/>
      <c r="X113" s="415"/>
      <c r="Y113" s="415"/>
      <c r="Z113" s="415"/>
    </row>
    <row r="114" spans="1:26">
      <c r="A114" s="415"/>
      <c r="B114" s="415"/>
      <c r="C114" s="429"/>
      <c r="D114" s="473"/>
      <c r="E114" s="440"/>
      <c r="F114" s="415"/>
      <c r="G114" s="429"/>
      <c r="H114" s="473"/>
      <c r="I114" s="441"/>
      <c r="J114" s="415"/>
      <c r="K114" s="429"/>
      <c r="L114" s="473"/>
      <c r="M114" s="440"/>
      <c r="N114" s="415"/>
      <c r="O114" s="429"/>
      <c r="P114" s="440"/>
      <c r="Q114" s="415"/>
      <c r="R114" s="415"/>
      <c r="S114" s="415"/>
      <c r="T114" s="415"/>
      <c r="U114" s="415"/>
      <c r="V114" s="415"/>
      <c r="W114" s="415"/>
      <c r="X114" s="415"/>
      <c r="Y114" s="415"/>
      <c r="Z114" s="415"/>
    </row>
    <row r="115" spans="1:26">
      <c r="A115" s="415"/>
      <c r="B115" s="415"/>
      <c r="C115" s="429"/>
      <c r="D115" s="473"/>
      <c r="E115" s="440"/>
      <c r="F115" s="415"/>
      <c r="G115" s="429"/>
      <c r="H115" s="473"/>
      <c r="I115" s="441"/>
      <c r="J115" s="415"/>
      <c r="K115" s="429"/>
      <c r="L115" s="473"/>
      <c r="M115" s="440"/>
      <c r="N115" s="415"/>
      <c r="O115" s="429"/>
      <c r="P115" s="440"/>
      <c r="Q115" s="415"/>
      <c r="R115" s="415"/>
      <c r="S115" s="415"/>
      <c r="T115" s="415"/>
      <c r="U115" s="415"/>
      <c r="V115" s="415"/>
      <c r="W115" s="415"/>
      <c r="X115" s="415"/>
      <c r="Y115" s="415"/>
      <c r="Z115" s="415"/>
    </row>
    <row r="116" spans="1:26">
      <c r="A116" s="415"/>
      <c r="B116" s="415"/>
      <c r="C116" s="429"/>
      <c r="D116" s="473"/>
      <c r="E116" s="440"/>
      <c r="F116" s="415"/>
      <c r="G116" s="429"/>
      <c r="H116" s="473"/>
      <c r="I116" s="441"/>
      <c r="J116" s="415"/>
      <c r="K116" s="429"/>
      <c r="L116" s="473"/>
      <c r="M116" s="440"/>
      <c r="N116" s="415"/>
      <c r="O116" s="429"/>
      <c r="P116" s="440"/>
      <c r="Q116" s="415"/>
      <c r="R116" s="415"/>
      <c r="S116" s="415"/>
      <c r="T116" s="415"/>
      <c r="U116" s="415"/>
      <c r="V116" s="415"/>
      <c r="W116" s="415"/>
      <c r="X116" s="415"/>
      <c r="Y116" s="415"/>
      <c r="Z116" s="415"/>
    </row>
    <row r="117" spans="1:26">
      <c r="A117" s="415"/>
      <c r="B117" s="415"/>
      <c r="C117" s="429"/>
      <c r="D117" s="473"/>
      <c r="E117" s="440"/>
      <c r="F117" s="415"/>
      <c r="G117" s="429"/>
      <c r="H117" s="473"/>
      <c r="I117" s="441"/>
      <c r="J117" s="415"/>
      <c r="K117" s="429"/>
      <c r="L117" s="473"/>
      <c r="M117" s="440"/>
      <c r="N117" s="415"/>
      <c r="O117" s="429"/>
      <c r="P117" s="440"/>
      <c r="Q117" s="415"/>
      <c r="R117" s="415"/>
      <c r="S117" s="415"/>
      <c r="T117" s="415"/>
      <c r="U117" s="415"/>
      <c r="V117" s="415"/>
      <c r="W117" s="415"/>
      <c r="X117" s="415"/>
      <c r="Y117" s="415"/>
      <c r="Z117" s="415"/>
    </row>
    <row r="118" spans="1:26">
      <c r="A118" s="415"/>
      <c r="B118" s="415"/>
      <c r="C118" s="429"/>
      <c r="D118" s="473"/>
      <c r="E118" s="440"/>
      <c r="F118" s="415"/>
      <c r="G118" s="429"/>
      <c r="H118" s="473"/>
      <c r="I118" s="441"/>
      <c r="J118" s="415"/>
      <c r="K118" s="429"/>
      <c r="L118" s="473"/>
      <c r="M118" s="440"/>
      <c r="N118" s="415"/>
      <c r="O118" s="429"/>
      <c r="P118" s="440"/>
      <c r="Q118" s="415"/>
      <c r="R118" s="415"/>
      <c r="S118" s="415"/>
      <c r="T118" s="415"/>
      <c r="U118" s="415"/>
      <c r="V118" s="415"/>
      <c r="W118" s="415"/>
      <c r="X118" s="415"/>
      <c r="Y118" s="415"/>
      <c r="Z118" s="415"/>
    </row>
    <row r="119" spans="1:26">
      <c r="A119" s="415"/>
      <c r="B119" s="415"/>
      <c r="C119" s="429"/>
      <c r="D119" s="473"/>
      <c r="E119" s="440"/>
      <c r="F119" s="415"/>
      <c r="G119" s="429"/>
      <c r="H119" s="473"/>
      <c r="I119" s="441"/>
      <c r="J119" s="415"/>
      <c r="K119" s="429"/>
      <c r="L119" s="473"/>
      <c r="M119" s="440"/>
      <c r="N119" s="415"/>
      <c r="O119" s="429"/>
      <c r="P119" s="440"/>
      <c r="Q119" s="415"/>
      <c r="R119" s="415"/>
      <c r="S119" s="415"/>
      <c r="T119" s="415"/>
      <c r="U119" s="415"/>
      <c r="V119" s="415"/>
      <c r="W119" s="415"/>
      <c r="X119" s="415"/>
      <c r="Y119" s="415"/>
      <c r="Z119" s="415"/>
    </row>
    <row r="120" spans="1:26">
      <c r="A120" s="415"/>
      <c r="B120" s="415"/>
      <c r="C120" s="429"/>
      <c r="D120" s="473"/>
      <c r="E120" s="440"/>
      <c r="F120" s="415"/>
      <c r="G120" s="429"/>
      <c r="H120" s="473"/>
      <c r="I120" s="441"/>
      <c r="J120" s="415"/>
      <c r="K120" s="429"/>
      <c r="L120" s="473"/>
      <c r="M120" s="440"/>
      <c r="N120" s="415"/>
      <c r="O120" s="429"/>
      <c r="P120" s="440"/>
      <c r="Q120" s="415"/>
      <c r="R120" s="415"/>
      <c r="S120" s="415"/>
      <c r="T120" s="415"/>
      <c r="U120" s="415"/>
      <c r="V120" s="415"/>
      <c r="W120" s="415"/>
      <c r="X120" s="415"/>
      <c r="Y120" s="415"/>
      <c r="Z120" s="415"/>
    </row>
    <row r="121" spans="1:26">
      <c r="A121" s="415"/>
      <c r="B121" s="415"/>
      <c r="C121" s="429"/>
      <c r="D121" s="473"/>
      <c r="E121" s="440"/>
      <c r="F121" s="415"/>
      <c r="G121" s="429"/>
      <c r="H121" s="473"/>
      <c r="I121" s="441"/>
      <c r="J121" s="415"/>
      <c r="K121" s="429"/>
      <c r="L121" s="473"/>
      <c r="M121" s="440"/>
      <c r="N121" s="415"/>
      <c r="O121" s="429"/>
      <c r="P121" s="440"/>
      <c r="Q121" s="415"/>
      <c r="R121" s="415"/>
      <c r="S121" s="415"/>
      <c r="T121" s="415"/>
      <c r="U121" s="415"/>
      <c r="V121" s="415"/>
      <c r="W121" s="415"/>
      <c r="X121" s="415"/>
      <c r="Y121" s="415"/>
      <c r="Z121" s="415"/>
    </row>
    <row r="122" spans="1:26">
      <c r="A122" s="415"/>
      <c r="B122" s="415"/>
      <c r="C122" s="429"/>
      <c r="D122" s="473"/>
      <c r="E122" s="440"/>
      <c r="F122" s="415"/>
      <c r="G122" s="429"/>
      <c r="H122" s="473"/>
      <c r="I122" s="441"/>
      <c r="J122" s="415"/>
      <c r="K122" s="429"/>
      <c r="L122" s="473"/>
      <c r="M122" s="440"/>
      <c r="N122" s="415"/>
      <c r="O122" s="429"/>
      <c r="P122" s="440"/>
      <c r="Q122" s="415"/>
      <c r="R122" s="415"/>
      <c r="S122" s="415"/>
      <c r="T122" s="415"/>
      <c r="U122" s="415"/>
      <c r="V122" s="415"/>
      <c r="W122" s="415"/>
      <c r="X122" s="415"/>
      <c r="Y122" s="415"/>
      <c r="Z122" s="415"/>
    </row>
    <row r="123" spans="1:26">
      <c r="A123" s="415"/>
      <c r="B123" s="415"/>
      <c r="C123" s="429"/>
      <c r="D123" s="473"/>
      <c r="E123" s="440"/>
      <c r="F123" s="415"/>
      <c r="G123" s="429"/>
      <c r="H123" s="473"/>
      <c r="I123" s="441"/>
      <c r="J123" s="415"/>
      <c r="K123" s="429"/>
      <c r="L123" s="473"/>
      <c r="M123" s="440"/>
      <c r="N123" s="415"/>
      <c r="O123" s="429"/>
      <c r="P123" s="440"/>
      <c r="Q123" s="415"/>
      <c r="R123" s="415"/>
      <c r="S123" s="415"/>
      <c r="T123" s="415"/>
      <c r="U123" s="415"/>
      <c r="V123" s="415"/>
      <c r="W123" s="415"/>
      <c r="X123" s="415"/>
      <c r="Y123" s="415"/>
      <c r="Z123" s="415"/>
    </row>
    <row r="124" spans="1:26">
      <c r="A124" s="415"/>
      <c r="B124" s="415"/>
      <c r="C124" s="429"/>
      <c r="D124" s="473"/>
      <c r="E124" s="440"/>
      <c r="F124" s="415"/>
      <c r="G124" s="429"/>
      <c r="H124" s="473"/>
      <c r="I124" s="441"/>
      <c r="J124" s="415"/>
      <c r="K124" s="429"/>
      <c r="L124" s="473"/>
      <c r="M124" s="440"/>
      <c r="N124" s="415"/>
      <c r="O124" s="429"/>
      <c r="P124" s="440"/>
      <c r="Q124" s="415"/>
      <c r="R124" s="415"/>
      <c r="S124" s="415"/>
      <c r="T124" s="415"/>
      <c r="U124" s="415"/>
      <c r="V124" s="415"/>
      <c r="W124" s="415"/>
      <c r="X124" s="415"/>
      <c r="Y124" s="415"/>
      <c r="Z124" s="415"/>
    </row>
  </sheetData>
  <mergeCells count="2">
    <mergeCell ref="C2:E2"/>
    <mergeCell ref="C33:E33"/>
  </mergeCells>
  <printOptions horizontalCentered="1"/>
  <pageMargins left="0.19685039370078741" right="0.19685039370078741" top="0.19685039370078741" bottom="0.19685039370078741" header="0.19685039370078741" footer="0.19685039370078741"/>
  <pageSetup paperSize="9" orientation="portrait" horizontalDpi="4294967293"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8</vt:i4>
      </vt:variant>
      <vt:variant>
        <vt:lpstr>Intervalos nomeados</vt:lpstr>
      </vt:variant>
      <vt:variant>
        <vt:i4>1</vt:i4>
      </vt:variant>
    </vt:vector>
  </HeadingPairs>
  <TitlesOfParts>
    <vt:vector size="9" baseType="lpstr">
      <vt:lpstr>INSTRUÇÕES - LEIA!!!</vt:lpstr>
      <vt:lpstr>TMB</vt:lpstr>
      <vt:lpstr>Dieta ON</vt:lpstr>
      <vt:lpstr>Dieta OFF</vt:lpstr>
      <vt:lpstr>Tabela Nutricional</vt:lpstr>
      <vt:lpstr>Tabela de pesquisa</vt:lpstr>
      <vt:lpstr>IG e VB</vt:lpstr>
      <vt:lpstr>Impressão</vt:lpstr>
      <vt:lpstr>Nutr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Junior</dc:creator>
  <cp:lastModifiedBy>Anael de Souza Vieira</cp:lastModifiedBy>
  <cp:lastPrinted>2010-04-06T00:32:39Z</cp:lastPrinted>
  <dcterms:created xsi:type="dcterms:W3CDTF">2009-06-17T22:59:24Z</dcterms:created>
  <dcterms:modified xsi:type="dcterms:W3CDTF">2017-02-14T11:04:19Z</dcterms:modified>
</cp:coreProperties>
</file>