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" yWindow="105" windowWidth="17460" windowHeight="9405" activeTab="4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45621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L12" i="45" l="1"/>
  <c r="U12" i="45"/>
  <c r="C25" i="45"/>
  <c r="L25" i="45"/>
  <c r="U25" i="45"/>
  <c r="C38" i="45"/>
  <c r="L38" i="45"/>
  <c r="U38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Q38" i="42"/>
  <c r="P38" i="42"/>
  <c r="N38" i="42"/>
  <c r="H38" i="42"/>
  <c r="G38" i="42"/>
  <c r="E38" i="42"/>
  <c r="C38" i="42" s="1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U12" i="42" s="1"/>
  <c r="Q11" i="42"/>
  <c r="Q12" i="42" s="1"/>
  <c r="P11" i="42"/>
  <c r="P12" i="42" s="1"/>
  <c r="N11" i="42"/>
  <c r="H11" i="42"/>
  <c r="H12" i="42" s="1"/>
  <c r="G11" i="42"/>
  <c r="G12" i="42" s="1"/>
  <c r="E12" i="42"/>
  <c r="U25" i="42" l="1"/>
  <c r="C12" i="42"/>
  <c r="L25" i="42"/>
  <c r="U38" i="42"/>
  <c r="C25" i="42"/>
  <c r="L38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6" i="42" s="1"/>
  <c r="L12" i="42"/>
  <c r="AH3" i="42"/>
  <c r="D2" i="34"/>
  <c r="AH5" i="42"/>
  <c r="AH6" i="42"/>
  <c r="AG7" i="42"/>
  <c r="AF4" i="42"/>
  <c r="AF5" i="42" l="1"/>
  <c r="AF3" i="42"/>
  <c r="D33" i="34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<sst xmlns="http://schemas.openxmlformats.org/spreadsheetml/2006/main" count="798" uniqueCount="204">
  <si>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</si>
  <si>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</si>
  <si>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</si>
  <si>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</si>
  <si>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</si>
  <si>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</si>
  <si>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</si>
  <si>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</si>
  <si>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</si>
  <si>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</si>
  <si>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</si>
  <si>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</si>
  <si>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</si>
  <si>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</si>
  <si>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</si>
  <si>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</si>
  <si>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</si>
  <si>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</si>
  <si>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</si>
  <si>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</si>
  <si>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</si>
  <si>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</si>
  <si>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</si>
  <si>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</si>
  <si>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</si>
  <si>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</si>
  <si>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</si>
  <si>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</si>
  <si>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</si>
  <si>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</si>
  <si>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</si>
  <si>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</si>
  <si>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</si>
  <si>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</si>
  <si>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</si>
  <si>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</si>
  <si>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</si>
  <si>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</si>
  <si>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</si>
  <si>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</si>
  <si>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</si>
  <si>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</si>
  <si>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</si>
  <si>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</si>
  <si>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</si>
  <si>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</si>
  <si>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</si>
  <si>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</si>
  <si>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</si>
  <si>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</si>
  <si>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</si>
  <si>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</si>
  <si>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</si>
  <si>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</si>
  <si>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</si>
  <si>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</si>
  <si>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</si>
  <si>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</si>
  <si>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</si>
  <si>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</si>
  <si>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</si>
  <si>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</si>
  <si>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</si>
  <si>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</si>
  <si>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</si>
  <si>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</si>
  <si>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</si>
  <si>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</si>
  <si>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</si>
  <si>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</si>
  <si>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</si>
  <si>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</si>
  <si>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</si>
  <si>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</si>
  <si>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</si>
  <si>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</si>
  <si>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</si>
  <si>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</si>
  <si>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</si>
  <si>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</si>
  <si>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</si>
  <si>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</si>
  <si>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</si>
  <si>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</si>
  <si>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</si>
  <si>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</si>
  <si>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</si>
  <si>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</si>
  <si>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</si>
  <si>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</si>
  <si>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</si>
  <si>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</si>
  <si>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</si>
  <si>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</si>
  <si>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</si>
  <si>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</si>
  <si>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</si>
  <si>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</si>
  <si>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</si>
  <si>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</si>
  <si>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</si>
  <si>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</si>
  <si>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</si>
  <si>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</si>
  <si>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</si>
  <si>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</si>
  <si>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</si>
  <si>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</si>
  <si>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</si>
  <si>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</si>
  <si>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</si>
  <si>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</si>
  <si>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</si>
  <si>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</si>
  <si>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</si>
  <si>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</si>
  <si>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</si>
  <si>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</si>
  <si>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</si>
  <si>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</si>
  <si>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</si>
  <si>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</si>
  <si>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</si>
  <si>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</si>
  <si>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</si>
  <si>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</si>
  <si>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</si>
  <si>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</si>
  <si>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</si>
  <si>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</si>
  <si>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</si>
  <si>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</si>
  <si>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</si>
  <si>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</si>
  <si>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</si>
  <si>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</si>
  <si>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</si>
  <si>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</si>
  <si>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</si>
  <si>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</si>
  <si>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</si>
  <si>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</si>
  <si>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</si>
  <si>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</si>
  <si>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</si>
  <si>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</si>
  <si>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</si>
  <si>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</si>
  <si>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</si>
  <si>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</si>
  <si>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</si>
  <si>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</si>
  <si>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</si>
  <si>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</si>
  <si>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</si>
  <si>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</si>
  <si>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</si>
  <si>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</si>
  <si>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</si>
  <si>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</si>
  <si>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</si>
  <si>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</si>
  <si>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</si>
  <si>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</si>
  <si>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</si>
  <si>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</si>
  <si>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100g</t>
  </si>
  <si>
    <t>pão</t>
  </si>
  <si>
    <t xml:space="preserve">queijo </t>
  </si>
  <si>
    <t>presunto</t>
  </si>
  <si>
    <t>200ml</t>
  </si>
  <si>
    <t>café/leite</t>
  </si>
  <si>
    <t>queijo</t>
  </si>
  <si>
    <t>banana</t>
  </si>
  <si>
    <t>15g</t>
  </si>
  <si>
    <t>achocolatado</t>
  </si>
  <si>
    <t>leite</t>
  </si>
  <si>
    <t>250ml</t>
  </si>
  <si>
    <t>acholatado</t>
  </si>
  <si>
    <t>25g</t>
  </si>
  <si>
    <t>aveia farinha</t>
  </si>
  <si>
    <t>arroz</t>
  </si>
  <si>
    <t>60g</t>
  </si>
  <si>
    <t>feijão</t>
  </si>
  <si>
    <t>batata doce</t>
  </si>
  <si>
    <t>frango</t>
  </si>
  <si>
    <t>café manhã  01</t>
  </si>
  <si>
    <t>pré-treino 02</t>
  </si>
  <si>
    <t>lanche manhã 03</t>
  </si>
  <si>
    <t>almoço 04</t>
  </si>
  <si>
    <t>lanche tarde 05</t>
  </si>
  <si>
    <t>65g</t>
  </si>
  <si>
    <t>hipercalorico</t>
  </si>
  <si>
    <t>ovo cozido</t>
  </si>
  <si>
    <t>clara de ovo</t>
  </si>
  <si>
    <t>jantar 06</t>
  </si>
  <si>
    <t>50g</t>
  </si>
  <si>
    <t>1 colh</t>
  </si>
  <si>
    <t>mel</t>
  </si>
  <si>
    <t>ceia  07</t>
  </si>
  <si>
    <t>maçã</t>
  </si>
  <si>
    <t>140g</t>
  </si>
  <si>
    <t>filé mignon</t>
  </si>
  <si>
    <t>150g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</si>
</sst>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C7" sqref="C7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66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183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32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1.8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3008.4660000000003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opLeftCell="A10" workbookViewId="0">
      <selection sqref="A1:XFD40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0.22916666666666666</v>
      </c>
      <c r="D2" s="331" t="s">
        <v>186</v>
      </c>
      <c r="E2" s="334"/>
      <c r="F2" s="334"/>
      <c r="G2" s="334"/>
      <c r="H2" s="334"/>
      <c r="I2" s="223"/>
      <c r="J2" s="67"/>
      <c r="K2" s="223"/>
      <c r="L2" s="243">
        <v>0.33333333333333331</v>
      </c>
      <c r="M2" s="331" t="s">
        <v>187</v>
      </c>
      <c r="N2" s="334"/>
      <c r="O2" s="334"/>
      <c r="P2" s="334"/>
      <c r="Q2" s="334"/>
      <c r="R2" s="223"/>
      <c r="S2" s="71"/>
      <c r="T2" s="223"/>
      <c r="U2" s="243">
        <v>0.41666666666666669</v>
      </c>
      <c r="V2" s="331" t="s">
        <v>188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202.4</v>
      </c>
      <c r="AF3" s="254">
        <f>AG3*100/(AG3+AG4+AG5+AG6)</f>
        <v>22.194807687035667</v>
      </c>
      <c r="AG3" s="288">
        <f>E12+N12+W12+W25+N25+E25+E38+N38+W38</f>
        <v>809.6</v>
      </c>
      <c r="AH3" s="327">
        <f>AE3/TMB!C3</f>
        <v>3.0666666666666669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166</v>
      </c>
      <c r="D4" s="261" t="s">
        <v>167</v>
      </c>
      <c r="E4" s="313">
        <v>0</v>
      </c>
      <c r="F4" s="292">
        <v>8</v>
      </c>
      <c r="G4" s="314">
        <v>25</v>
      </c>
      <c r="H4" s="286">
        <v>3</v>
      </c>
      <c r="I4" s="223"/>
      <c r="J4" s="52"/>
      <c r="K4" s="223"/>
      <c r="L4" s="100" t="s">
        <v>166</v>
      </c>
      <c r="M4" s="261" t="s">
        <v>167</v>
      </c>
      <c r="N4" s="313"/>
      <c r="O4" s="292">
        <v>8</v>
      </c>
      <c r="P4" s="314">
        <v>25</v>
      </c>
      <c r="Q4" s="286">
        <v>3</v>
      </c>
      <c r="R4" s="223"/>
      <c r="S4" s="55"/>
      <c r="T4" s="223"/>
      <c r="U4" s="100" t="s">
        <v>177</v>
      </c>
      <c r="V4" s="261" t="s">
        <v>176</v>
      </c>
      <c r="W4" s="313">
        <v>8.3000000000000007</v>
      </c>
      <c r="X4" s="292"/>
      <c r="Y4" s="314">
        <v>11.6</v>
      </c>
      <c r="Z4" s="286">
        <v>8.8000000000000007</v>
      </c>
      <c r="AA4" s="223"/>
      <c r="AB4" s="57"/>
      <c r="AC4" s="223"/>
      <c r="AD4" s="309" t="s">
        <v>150</v>
      </c>
      <c r="AE4" s="310">
        <f>F11+O11+X11+X24+O24+F24+F37+O37+X37</f>
        <v>58</v>
      </c>
      <c r="AF4" s="311">
        <f>AG4*100/(AG3+AG4+AG5+AG6)</f>
        <v>6.3601721632809722</v>
      </c>
      <c r="AG4" s="312">
        <f>F12+O12+X12+X25+O25+F25+F38+O38+X38</f>
        <v>232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145</v>
      </c>
      <c r="D5" s="261" t="s">
        <v>168</v>
      </c>
      <c r="E5" s="313">
        <v>14</v>
      </c>
      <c r="F5" s="292"/>
      <c r="G5" s="314"/>
      <c r="H5" s="286">
        <v>16</v>
      </c>
      <c r="I5" s="223"/>
      <c r="J5" s="52"/>
      <c r="K5" s="223"/>
      <c r="L5" s="100" t="s">
        <v>145</v>
      </c>
      <c r="M5" s="261" t="s">
        <v>172</v>
      </c>
      <c r="N5" s="313">
        <v>14</v>
      </c>
      <c r="O5" s="292"/>
      <c r="P5" s="314"/>
      <c r="Q5" s="286">
        <v>16</v>
      </c>
      <c r="R5" s="223"/>
      <c r="S5" s="55"/>
      <c r="T5" s="223"/>
      <c r="U5" s="100" t="s">
        <v>174</v>
      </c>
      <c r="V5" s="261" t="s">
        <v>178</v>
      </c>
      <c r="W5" s="313">
        <v>1</v>
      </c>
      <c r="X5" s="292"/>
      <c r="Y5" s="314">
        <v>13</v>
      </c>
      <c r="Z5" s="286"/>
      <c r="AA5" s="223"/>
      <c r="AB5" s="57"/>
      <c r="AC5" s="223"/>
      <c r="AD5" s="260" t="s">
        <v>22</v>
      </c>
      <c r="AE5" s="255">
        <f>G11+P11+Y11+G24+P24+Y24+G37+P37+Y37</f>
        <v>384</v>
      </c>
      <c r="AF5" s="256">
        <f>AG5*100/(AG3+AG4+AG5+AG6)</f>
        <v>42.108726046549883</v>
      </c>
      <c r="AG5" s="289">
        <f>G12+P12+Y12+Y25+P25+G25+G38+P38+Y38</f>
        <v>1536</v>
      </c>
      <c r="AH5" s="328">
        <f>AE5/TMB!C3</f>
        <v>5.8181818181818183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145</v>
      </c>
      <c r="D6" s="261" t="s">
        <v>169</v>
      </c>
      <c r="E6" s="313">
        <v>4</v>
      </c>
      <c r="F6" s="292"/>
      <c r="G6" s="314"/>
      <c r="H6" s="286">
        <v>2</v>
      </c>
      <c r="I6" s="223"/>
      <c r="J6" s="52"/>
      <c r="K6" s="223"/>
      <c r="L6" s="100" t="s">
        <v>145</v>
      </c>
      <c r="M6" s="261" t="s">
        <v>169</v>
      </c>
      <c r="N6" s="313">
        <v>4</v>
      </c>
      <c r="O6" s="292"/>
      <c r="P6" s="314"/>
      <c r="Q6" s="286">
        <v>2</v>
      </c>
      <c r="R6" s="223"/>
      <c r="S6" s="55"/>
      <c r="T6" s="223"/>
      <c r="U6" s="100">
        <v>1</v>
      </c>
      <c r="V6" s="261" t="s">
        <v>173</v>
      </c>
      <c r="W6" s="313"/>
      <c r="X6" s="292">
        <v>1</v>
      </c>
      <c r="Y6" s="314">
        <v>17</v>
      </c>
      <c r="Z6" s="286"/>
      <c r="AA6" s="223"/>
      <c r="AB6" s="57"/>
      <c r="AC6" s="223"/>
      <c r="AD6" s="263" t="s">
        <v>56</v>
      </c>
      <c r="AE6" s="257">
        <f>H11+Q11+Z11+Z24+Q24+H24+H37+Q37+Z37</f>
        <v>118.9</v>
      </c>
      <c r="AF6" s="258">
        <f>AG6*100/(AG3+AG4+AG5+AG6)</f>
        <v>29.336294103133486</v>
      </c>
      <c r="AG6" s="290">
        <f>H12+Q12+Z12+Z25+Q25+H25+H38+Q38+Z38</f>
        <v>1070.1000000000001</v>
      </c>
      <c r="AH6" s="329">
        <f>AE6/TMB!C3</f>
        <v>1.8015151515151515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 t="s">
        <v>170</v>
      </c>
      <c r="D7" s="261" t="s">
        <v>171</v>
      </c>
      <c r="E7" s="313">
        <v>7.9</v>
      </c>
      <c r="F7" s="292"/>
      <c r="G7" s="314">
        <v>14.4</v>
      </c>
      <c r="H7" s="286">
        <v>3.9</v>
      </c>
      <c r="I7" s="223"/>
      <c r="J7" s="52"/>
      <c r="K7" s="223"/>
      <c r="L7" s="100">
        <v>1</v>
      </c>
      <c r="M7" s="261" t="s">
        <v>173</v>
      </c>
      <c r="N7" s="313"/>
      <c r="O7" s="292">
        <v>1</v>
      </c>
      <c r="P7" s="314">
        <v>17</v>
      </c>
      <c r="Q7" s="286"/>
      <c r="R7" s="223"/>
      <c r="S7" s="55"/>
      <c r="T7" s="223"/>
      <c r="U7" s="100" t="s">
        <v>179</v>
      </c>
      <c r="V7" s="261" t="s">
        <v>180</v>
      </c>
      <c r="W7" s="313"/>
      <c r="X7" s="292">
        <v>4</v>
      </c>
      <c r="Y7" s="314">
        <v>14</v>
      </c>
      <c r="Z7" s="286">
        <v>2</v>
      </c>
      <c r="AA7" s="223"/>
      <c r="AB7" s="57"/>
      <c r="AC7" s="223"/>
      <c r="AD7" s="229"/>
      <c r="AE7" s="240"/>
      <c r="AF7" s="318" t="s">
        <v>25</v>
      </c>
      <c r="AG7" s="317">
        <f>AG3+AG4+AG5+AG6</f>
        <v>3647.7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 t="s">
        <v>174</v>
      </c>
      <c r="M8" s="261" t="s">
        <v>175</v>
      </c>
      <c r="N8" s="313">
        <v>1</v>
      </c>
      <c r="O8" s="292"/>
      <c r="P8" s="314">
        <v>13</v>
      </c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639.23399999999947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 t="s">
        <v>170</v>
      </c>
      <c r="M9" s="99" t="s">
        <v>176</v>
      </c>
      <c r="N9" s="315">
        <v>7</v>
      </c>
      <c r="O9" s="304"/>
      <c r="P9" s="316">
        <v>10</v>
      </c>
      <c r="Q9" s="287">
        <v>6</v>
      </c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25.9</v>
      </c>
      <c r="F11" s="294">
        <f>F5+F6+F7+F8+F9+F10+F4</f>
        <v>8</v>
      </c>
      <c r="G11" s="231">
        <f>G5+G6+G7+G8+G9+G10+G4</f>
        <v>39.4</v>
      </c>
      <c r="H11" s="232">
        <f>H5+H6+H7+H8+H9+H10+H4</f>
        <v>24.9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26</v>
      </c>
      <c r="O11" s="294">
        <f>O4+O5+O6+O7+O8+O9+O10</f>
        <v>9</v>
      </c>
      <c r="P11" s="231">
        <f>P4+P5+P6+P7+P8+P9+P10</f>
        <v>65</v>
      </c>
      <c r="Q11" s="232">
        <f>Q4+Q5+Q6+Q7+Q8+Q9+Q10</f>
        <v>27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9.3000000000000007</v>
      </c>
      <c r="X11" s="294">
        <f>X4+X5+X6+X7+X8+X9+X10</f>
        <v>5</v>
      </c>
      <c r="Y11" s="231">
        <f>Y4+Y5+Y6+Y7+Y8+Y9+Y10</f>
        <v>55.6</v>
      </c>
      <c r="Z11" s="232">
        <f>Z4+Z5+Z6+Z7+Z8+Z9+Z10</f>
        <v>10.8</v>
      </c>
      <c r="AA11" s="223"/>
      <c r="AB11" s="57"/>
      <c r="AC11" s="236"/>
      <c r="AD11" s="382" t="s">
        <v>154</v>
      </c>
      <c r="AE11" s="383">
        <v>1</v>
      </c>
      <c r="AF11" s="384" t="s">
        <v>29</v>
      </c>
      <c r="AG11" s="385">
        <f>AE11*TMB!C3</f>
        <v>66</v>
      </c>
      <c r="AH11" s="389">
        <f>AE3-AG11</f>
        <v>136.4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517.29999999999995</v>
      </c>
      <c r="D12" s="407" t="s">
        <v>6</v>
      </c>
      <c r="E12" s="230">
        <f>E11*4</f>
        <v>103.6</v>
      </c>
      <c r="F12" s="294">
        <f>F11*4</f>
        <v>32</v>
      </c>
      <c r="G12" s="231">
        <f>G11*4</f>
        <v>157.6</v>
      </c>
      <c r="H12" s="232">
        <f>H11*9</f>
        <v>224.1</v>
      </c>
      <c r="I12" s="223"/>
      <c r="J12" s="71"/>
      <c r="K12" s="223"/>
      <c r="L12" s="228">
        <f>N12+P12+Q12+O12</f>
        <v>643</v>
      </c>
      <c r="M12" s="407" t="s">
        <v>6</v>
      </c>
      <c r="N12" s="230">
        <f>N11*4</f>
        <v>104</v>
      </c>
      <c r="O12" s="294">
        <f>O11*4</f>
        <v>36</v>
      </c>
      <c r="P12" s="231">
        <f>P11*4</f>
        <v>260</v>
      </c>
      <c r="Q12" s="232">
        <f>Q11*9</f>
        <v>243</v>
      </c>
      <c r="R12" s="223"/>
      <c r="S12" s="56"/>
      <c r="T12" s="223"/>
      <c r="U12" s="228">
        <f>W12+Y12+Z12+X12</f>
        <v>376.8</v>
      </c>
      <c r="V12" s="407" t="s">
        <v>6</v>
      </c>
      <c r="W12" s="230">
        <f>W11*4</f>
        <v>37.200000000000003</v>
      </c>
      <c r="X12" s="294">
        <f>X11*4</f>
        <v>20</v>
      </c>
      <c r="Y12" s="231">
        <f>Y11*4</f>
        <v>222.4</v>
      </c>
      <c r="Z12" s="232">
        <f>Z11*9</f>
        <v>97.2</v>
      </c>
      <c r="AA12" s="223"/>
      <c r="AB12" s="57"/>
      <c r="AC12" s="236"/>
      <c r="AD12" s="381" t="s">
        <v>22</v>
      </c>
      <c r="AE12" s="386">
        <v>1</v>
      </c>
      <c r="AF12" s="387" t="s">
        <v>29</v>
      </c>
      <c r="AG12" s="388">
        <f>AE12*TMB!C3</f>
        <v>66</v>
      </c>
      <c r="AH12" s="389">
        <f>AE5-AG12</f>
        <v>318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0.52083333333333337</v>
      </c>
      <c r="D15" s="331" t="s">
        <v>189</v>
      </c>
      <c r="E15" s="334"/>
      <c r="F15" s="334"/>
      <c r="G15" s="334"/>
      <c r="H15" s="334"/>
      <c r="I15" s="223"/>
      <c r="J15" s="67"/>
      <c r="K15" s="223"/>
      <c r="L15" s="243">
        <v>0.64583333333333337</v>
      </c>
      <c r="M15" s="331" t="s">
        <v>190</v>
      </c>
      <c r="N15" s="334"/>
      <c r="O15" s="334"/>
      <c r="P15" s="334"/>
      <c r="Q15" s="334"/>
      <c r="R15" s="223"/>
      <c r="S15" s="71"/>
      <c r="T15" s="223"/>
      <c r="U15" s="243">
        <v>0.79166666666666663</v>
      </c>
      <c r="V15" s="331" t="s">
        <v>195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 t="s">
        <v>166</v>
      </c>
      <c r="D17" s="261" t="s">
        <v>181</v>
      </c>
      <c r="E17" s="313"/>
      <c r="F17" s="292">
        <v>3</v>
      </c>
      <c r="G17" s="314">
        <v>26</v>
      </c>
      <c r="H17" s="286"/>
      <c r="I17" s="237"/>
      <c r="J17" s="58"/>
      <c r="K17" s="237"/>
      <c r="L17" s="100" t="s">
        <v>191</v>
      </c>
      <c r="M17" s="261" t="s">
        <v>192</v>
      </c>
      <c r="N17" s="313"/>
      <c r="O17" s="292">
        <v>19</v>
      </c>
      <c r="P17" s="314">
        <v>59</v>
      </c>
      <c r="Q17" s="286">
        <v>13</v>
      </c>
      <c r="R17" s="237"/>
      <c r="S17" s="52"/>
      <c r="T17" s="237"/>
      <c r="U17" s="100" t="s">
        <v>166</v>
      </c>
      <c r="V17" s="261" t="s">
        <v>181</v>
      </c>
      <c r="W17" s="313"/>
      <c r="X17" s="292">
        <v>3</v>
      </c>
      <c r="Y17" s="314">
        <v>26</v>
      </c>
      <c r="Z17" s="286"/>
      <c r="AA17" s="237"/>
      <c r="AB17" s="57"/>
      <c r="AC17" s="236"/>
      <c r="AD17" s="382" t="s">
        <v>154</v>
      </c>
      <c r="AE17" s="397">
        <f>AG11</f>
        <v>66</v>
      </c>
      <c r="AF17" s="398">
        <v>7</v>
      </c>
      <c r="AG17" s="403">
        <f>AE17/AF17</f>
        <v>9.4285714285714288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 t="s">
        <v>182</v>
      </c>
      <c r="D18" s="261" t="s">
        <v>183</v>
      </c>
      <c r="E18" s="313"/>
      <c r="F18" s="292">
        <v>2</v>
      </c>
      <c r="G18" s="314">
        <v>5</v>
      </c>
      <c r="H18" s="286">
        <v>1</v>
      </c>
      <c r="I18" s="237"/>
      <c r="J18" s="58"/>
      <c r="K18" s="237"/>
      <c r="L18" s="100">
        <v>1</v>
      </c>
      <c r="M18" s="261" t="s">
        <v>193</v>
      </c>
      <c r="N18" s="313">
        <v>6</v>
      </c>
      <c r="O18" s="292"/>
      <c r="P18" s="314">
        <v>1</v>
      </c>
      <c r="Q18" s="286">
        <v>5</v>
      </c>
      <c r="R18" s="237"/>
      <c r="S18" s="52"/>
      <c r="T18" s="237"/>
      <c r="U18" s="100" t="s">
        <v>182</v>
      </c>
      <c r="V18" s="261" t="s">
        <v>183</v>
      </c>
      <c r="W18" s="313"/>
      <c r="X18" s="292">
        <v>2</v>
      </c>
      <c r="Y18" s="314">
        <v>5</v>
      </c>
      <c r="Z18" s="286">
        <v>1</v>
      </c>
      <c r="AA18" s="237"/>
      <c r="AB18" s="57"/>
      <c r="AC18" s="236"/>
      <c r="AD18" s="381" t="s">
        <v>22</v>
      </c>
      <c r="AE18" s="399">
        <f>AG12</f>
        <v>66</v>
      </c>
      <c r="AF18" s="400">
        <v>4</v>
      </c>
      <c r="AG18" s="404">
        <f>AE18/AF18</f>
        <v>16.5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 t="s">
        <v>166</v>
      </c>
      <c r="D19" s="261" t="s">
        <v>184</v>
      </c>
      <c r="E19" s="313"/>
      <c r="F19" s="292">
        <v>1</v>
      </c>
      <c r="G19" s="314">
        <v>18</v>
      </c>
      <c r="H19" s="286"/>
      <c r="I19" s="237"/>
      <c r="J19" s="58"/>
      <c r="K19" s="237"/>
      <c r="L19" s="100">
        <v>4</v>
      </c>
      <c r="M19" s="261" t="s">
        <v>194</v>
      </c>
      <c r="N19" s="313">
        <v>16</v>
      </c>
      <c r="O19" s="292"/>
      <c r="P19" s="314"/>
      <c r="Q19" s="286"/>
      <c r="R19" s="237"/>
      <c r="S19" s="52"/>
      <c r="T19" s="237"/>
      <c r="U19" s="100" t="s">
        <v>166</v>
      </c>
      <c r="V19" s="261" t="s">
        <v>184</v>
      </c>
      <c r="W19" s="313"/>
      <c r="X19" s="292">
        <v>1</v>
      </c>
      <c r="Y19" s="314">
        <v>18</v>
      </c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 t="s">
        <v>201</v>
      </c>
      <c r="D20" s="261" t="s">
        <v>185</v>
      </c>
      <c r="E20" s="313">
        <v>44</v>
      </c>
      <c r="F20" s="292"/>
      <c r="G20" s="314"/>
      <c r="H20" s="286">
        <v>10</v>
      </c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 t="s">
        <v>201</v>
      </c>
      <c r="V20" s="261" t="s">
        <v>185</v>
      </c>
      <c r="W20" s="313">
        <v>44</v>
      </c>
      <c r="X20" s="292"/>
      <c r="Y20" s="314"/>
      <c r="Z20" s="286">
        <v>10</v>
      </c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>
        <v>1</v>
      </c>
      <c r="D21" s="261" t="s">
        <v>173</v>
      </c>
      <c r="E21" s="313"/>
      <c r="F21" s="292">
        <v>1</v>
      </c>
      <c r="G21" s="314">
        <v>17</v>
      </c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 t="s">
        <v>196</v>
      </c>
      <c r="V21" s="261" t="s">
        <v>167</v>
      </c>
      <c r="W21" s="313"/>
      <c r="X21" s="292">
        <v>4</v>
      </c>
      <c r="Y21" s="314">
        <v>13</v>
      </c>
      <c r="Z21" s="286">
        <v>3</v>
      </c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 t="s">
        <v>203</v>
      </c>
      <c r="D22" s="261" t="s">
        <v>202</v>
      </c>
      <c r="E22" s="313">
        <v>31.2</v>
      </c>
      <c r="F22" s="292"/>
      <c r="G22" s="314"/>
      <c r="H22" s="286">
        <v>13.2</v>
      </c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 t="s">
        <v>197</v>
      </c>
      <c r="V22" s="261" t="s">
        <v>198</v>
      </c>
      <c r="W22" s="313"/>
      <c r="X22" s="292"/>
      <c r="Y22" s="314">
        <v>17</v>
      </c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75.2</v>
      </c>
      <c r="F24" s="294">
        <f>F17+F18+F19+F20+F21+F22+F23</f>
        <v>7</v>
      </c>
      <c r="G24" s="231">
        <f>G17+G18+G19+G20+G21+G22+G23</f>
        <v>66</v>
      </c>
      <c r="H24" s="232">
        <f>H17+H18+H19+H20+H21+H22+H23</f>
        <v>24.2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22</v>
      </c>
      <c r="O24" s="294">
        <f>O17+O18+O19+O20+O21+O22+O23</f>
        <v>19</v>
      </c>
      <c r="P24" s="231">
        <f>P17+P18+P19+P20+P21+P22+P23</f>
        <v>60</v>
      </c>
      <c r="Q24" s="232">
        <f>Q17+Q18+Q19+Q20+Q21+Q22+Q23</f>
        <v>18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44</v>
      </c>
      <c r="X24" s="294">
        <f>X17+X18+X19+X20+X21+X22+X23</f>
        <v>10</v>
      </c>
      <c r="Y24" s="231">
        <f>Y17+Y18+Y19+Y20+Y21+Y22+Y23</f>
        <v>79</v>
      </c>
      <c r="Z24" s="232">
        <f>Z17+Z18+Z19+Z20+Z21+Z22+Z23</f>
        <v>14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810.59999999999991</v>
      </c>
      <c r="D25" s="407" t="s">
        <v>6</v>
      </c>
      <c r="E25" s="230">
        <f>E24*4</f>
        <v>300.8</v>
      </c>
      <c r="F25" s="230">
        <f>F24*4</f>
        <v>28</v>
      </c>
      <c r="G25" s="231">
        <f>G24*4</f>
        <v>264</v>
      </c>
      <c r="H25" s="232">
        <f>H24*9</f>
        <v>217.79999999999998</v>
      </c>
      <c r="I25" s="237"/>
      <c r="J25" s="67"/>
      <c r="K25" s="237"/>
      <c r="L25" s="228">
        <f>N25+P25+Q25+O25</f>
        <v>566</v>
      </c>
      <c r="M25" s="407" t="s">
        <v>6</v>
      </c>
      <c r="N25" s="230">
        <f>N24*4</f>
        <v>88</v>
      </c>
      <c r="O25" s="294">
        <f>O24*4</f>
        <v>76</v>
      </c>
      <c r="P25" s="231">
        <f>P24*4</f>
        <v>240</v>
      </c>
      <c r="Q25" s="232">
        <f>Q24*9</f>
        <v>162</v>
      </c>
      <c r="R25" s="237"/>
      <c r="S25" s="71"/>
      <c r="T25" s="237"/>
      <c r="U25" s="228">
        <f>W25+Y25+Z25+X25</f>
        <v>658</v>
      </c>
      <c r="V25" s="407" t="s">
        <v>6</v>
      </c>
      <c r="W25" s="230">
        <f>W24*4</f>
        <v>176</v>
      </c>
      <c r="X25" s="294">
        <f>X24*4</f>
        <v>40</v>
      </c>
      <c r="Y25" s="231">
        <f>Y24*4</f>
        <v>316</v>
      </c>
      <c r="Z25" s="232">
        <f>Z24*9</f>
        <v>126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0.375</v>
      </c>
      <c r="D28" s="331" t="s">
        <v>199</v>
      </c>
      <c r="E28" s="334"/>
      <c r="F28" s="334"/>
      <c r="G28" s="334"/>
      <c r="H28" s="334"/>
      <c r="I28" s="223"/>
      <c r="J28" s="67"/>
      <c r="K28" s="223"/>
      <c r="L28" s="243">
        <v>0</v>
      </c>
      <c r="M28" s="331" t="s">
        <v>161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>
        <v>1</v>
      </c>
      <c r="D30" s="261" t="s">
        <v>200</v>
      </c>
      <c r="E30" s="313"/>
      <c r="F30" s="292"/>
      <c r="G30" s="314">
        <v>19</v>
      </c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19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0</v>
      </c>
      <c r="P37" s="231">
        <f>P30+P31+P32+P34+P36+P35+P33</f>
        <v>0</v>
      </c>
      <c r="Q37" s="232">
        <f>Q30+Q31+Q32+Q34+Q36+Q35+Q33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76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76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U26" sqref="U26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1.5151515151515152E-2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1.5151515151515152E-2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1.5151515151515152E-2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-2987.4660000000003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198</v>
      </c>
      <c r="AH11" s="389">
        <f>AE3-AG11</f>
        <v>-197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264</v>
      </c>
      <c r="AH12" s="389">
        <f>AE5-AG12</f>
        <v>-263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198</v>
      </c>
      <c r="AF17" s="398">
        <v>7</v>
      </c>
      <c r="AG17" s="403">
        <f>AE17/AF17</f>
        <v>28.285714285714285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264</v>
      </c>
      <c r="AF18" s="400">
        <v>4</v>
      </c>
      <c r="AG18" s="404">
        <f>AE18/AF18</f>
        <v>66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abSelected="1" zoomScaleNormal="100" workbookViewId="0">
      <selection activeCell="J47" sqref="J47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3647.7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manhã  01</v>
      </c>
      <c r="D4" s="332">
        <f>'Dieta ON'!C2</f>
        <v>0.22916666666666666</v>
      </c>
      <c r="E4" s="364"/>
      <c r="F4" s="323" t="str">
        <f>'Dieta ON'!M2</f>
        <v>pré-treino 02</v>
      </c>
      <c r="G4" s="365">
        <f>'Dieta ON'!L2</f>
        <v>0.33333333333333331</v>
      </c>
      <c r="H4" s="364"/>
      <c r="I4" s="151" t="str">
        <f>'Dieta ON'!V2</f>
        <v>lanche manhã 03</v>
      </c>
      <c r="J4" s="332">
        <f>'Dieta ON'!U2</f>
        <v>0.41666666666666669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pão</v>
      </c>
      <c r="D5" s="152" t="str">
        <f>'Dieta ON'!C4</f>
        <v>100g</v>
      </c>
      <c r="E5" s="359"/>
      <c r="F5" s="326" t="str">
        <f>'Dieta ON'!M4</f>
        <v>pão</v>
      </c>
      <c r="G5" s="366" t="str">
        <f>'Dieta ON'!L4</f>
        <v>100g</v>
      </c>
      <c r="H5" s="359"/>
      <c r="I5" s="153" t="str">
        <f>'Dieta ON'!V4</f>
        <v>leite</v>
      </c>
      <c r="J5" s="152" t="str">
        <f>'Dieta ON'!U4</f>
        <v>250ml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 xml:space="preserve">queijo </v>
      </c>
      <c r="D6" s="152" t="str">
        <f>'Dieta ON'!C5</f>
        <v>40g</v>
      </c>
      <c r="E6" s="359"/>
      <c r="F6" s="326" t="str">
        <f>'Dieta ON'!M5</f>
        <v>queijo</v>
      </c>
      <c r="G6" s="366" t="str">
        <f>'Dieta ON'!L5</f>
        <v>40g</v>
      </c>
      <c r="H6" s="359"/>
      <c r="I6" s="153" t="str">
        <f>'Dieta ON'!V5</f>
        <v>acholatado</v>
      </c>
      <c r="J6" s="152" t="str">
        <f>'Dieta ON'!U5</f>
        <v>15g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presunto</v>
      </c>
      <c r="D7" s="152" t="str">
        <f>'Dieta ON'!C6</f>
        <v>40g</v>
      </c>
      <c r="E7" s="359"/>
      <c r="F7" s="326" t="str">
        <f>'Dieta ON'!M6</f>
        <v>presunto</v>
      </c>
      <c r="G7" s="366" t="str">
        <f>'Dieta ON'!L6</f>
        <v>40g</v>
      </c>
      <c r="H7" s="359"/>
      <c r="I7" s="153" t="str">
        <f>'Dieta ON'!V6</f>
        <v>banana</v>
      </c>
      <c r="J7" s="152">
        <f>'Dieta ON'!U6</f>
        <v>1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café/leite</v>
      </c>
      <c r="D8" s="152" t="str">
        <f>'Dieta ON'!C7</f>
        <v>200ml</v>
      </c>
      <c r="E8" s="359"/>
      <c r="F8" s="326" t="str">
        <f>'Dieta ON'!M7</f>
        <v>banana</v>
      </c>
      <c r="G8" s="366">
        <f>'Dieta ON'!L7</f>
        <v>1</v>
      </c>
      <c r="H8" s="359"/>
      <c r="I8" s="153" t="str">
        <f>'Dieta ON'!V7</f>
        <v>aveia farinha</v>
      </c>
      <c r="J8" s="152" t="str">
        <f>'Dieta ON'!U7</f>
        <v>25g</v>
      </c>
      <c r="K8" s="204"/>
      <c r="L8" s="326"/>
      <c r="M8" s="325"/>
      <c r="O8" s="102"/>
    </row>
    <row r="9" spans="2:15" ht="15" customHeight="1" x14ac:dyDescent="0.25">
      <c r="B9" s="204"/>
      <c r="C9" s="153">
        <f>'Dieta ON'!D8</f>
        <v>0</v>
      </c>
      <c r="D9" s="152">
        <f>'Dieta ON'!C8</f>
        <v>0</v>
      </c>
      <c r="E9" s="359"/>
      <c r="F9" s="326" t="str">
        <f>'Dieta ON'!M8</f>
        <v>achocolatado</v>
      </c>
      <c r="G9" s="366" t="str">
        <f>'Dieta ON'!L8</f>
        <v>15g</v>
      </c>
      <c r="H9" s="359"/>
      <c r="I9" s="153">
        <f>'Dieta ON'!V8</f>
        <v>0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>
        <f>'Dieta ON'!D9</f>
        <v>0</v>
      </c>
      <c r="D10" s="152">
        <f>'Dieta ON'!C9</f>
        <v>0</v>
      </c>
      <c r="E10" s="359"/>
      <c r="F10" s="326" t="str">
        <f>'Dieta ON'!M9</f>
        <v>leite</v>
      </c>
      <c r="G10" s="366" t="str">
        <f>'Dieta ON'!L9</f>
        <v>200ml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almoço 04</v>
      </c>
      <c r="D13" s="332">
        <f>'Dieta ON'!C15</f>
        <v>0.52083333333333337</v>
      </c>
      <c r="E13" s="364"/>
      <c r="F13" s="323" t="str">
        <f>'Dieta ON'!M15</f>
        <v>lanche tarde 05</v>
      </c>
      <c r="G13" s="365">
        <f>'Dieta ON'!L15</f>
        <v>0.64583333333333337</v>
      </c>
      <c r="H13" s="364"/>
      <c r="I13" s="151" t="str">
        <f>'Dieta ON'!V15</f>
        <v>jantar 06</v>
      </c>
      <c r="J13" s="332">
        <f>'Dieta ON'!U15</f>
        <v>0.79166666666666663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arroz</v>
      </c>
      <c r="D14" s="153" t="str">
        <f>'Dieta ON'!C17</f>
        <v>100g</v>
      </c>
      <c r="E14" s="359"/>
      <c r="F14" s="326" t="str">
        <f>'Dieta ON'!M17</f>
        <v>hipercalorico</v>
      </c>
      <c r="G14" s="366" t="str">
        <f>'Dieta ON'!L17</f>
        <v>65g</v>
      </c>
      <c r="H14" s="359"/>
      <c r="I14" s="153" t="str">
        <f>'Dieta ON'!V17</f>
        <v>arroz</v>
      </c>
      <c r="J14" s="152" t="str">
        <f>'Dieta ON'!U17</f>
        <v>100g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feijão</v>
      </c>
      <c r="D15" s="153" t="str">
        <f>'Dieta ON'!C18</f>
        <v>60g</v>
      </c>
      <c r="E15" s="359"/>
      <c r="F15" s="326" t="str">
        <f>'Dieta ON'!M18</f>
        <v>ovo cozido</v>
      </c>
      <c r="G15" s="366">
        <f>'Dieta ON'!L18</f>
        <v>1</v>
      </c>
      <c r="H15" s="359"/>
      <c r="I15" s="153" t="str">
        <f>'Dieta ON'!V18</f>
        <v>feijão</v>
      </c>
      <c r="J15" s="152" t="str">
        <f>'Dieta ON'!U18</f>
        <v>60g</v>
      </c>
      <c r="K15" s="204"/>
      <c r="L15" s="326"/>
      <c r="M15" s="325"/>
      <c r="O15" s="102"/>
    </row>
    <row r="16" spans="2:15" ht="15" customHeight="1" x14ac:dyDescent="0.25">
      <c r="B16" s="204"/>
      <c r="C16" s="153" t="str">
        <f>'Dieta ON'!D19</f>
        <v>batata doce</v>
      </c>
      <c r="D16" s="153" t="str">
        <f>'Dieta ON'!C19</f>
        <v>100g</v>
      </c>
      <c r="E16" s="359"/>
      <c r="F16" s="326" t="str">
        <f>'Dieta ON'!M19</f>
        <v>clara de ovo</v>
      </c>
      <c r="G16" s="366">
        <f>'Dieta ON'!L19</f>
        <v>4</v>
      </c>
      <c r="H16" s="359"/>
      <c r="I16" s="153" t="str">
        <f>'Dieta ON'!V19</f>
        <v>batata doce</v>
      </c>
      <c r="J16" s="152" t="str">
        <f>'Dieta ON'!U19</f>
        <v>100g</v>
      </c>
      <c r="K16" s="204"/>
      <c r="L16" s="326"/>
      <c r="M16" s="325"/>
      <c r="O16" s="102"/>
    </row>
    <row r="17" spans="2:16" ht="15" customHeight="1" x14ac:dyDescent="0.25">
      <c r="B17" s="204"/>
      <c r="C17" s="153" t="str">
        <f>'Dieta ON'!D20</f>
        <v>frango</v>
      </c>
      <c r="D17" s="153" t="str">
        <f>'Dieta ON'!C20</f>
        <v>140g</v>
      </c>
      <c r="E17" s="359"/>
      <c r="F17" s="326">
        <f>'Dieta ON'!M20</f>
        <v>0</v>
      </c>
      <c r="G17" s="366">
        <f>'Dieta ON'!L20</f>
        <v>0</v>
      </c>
      <c r="H17" s="359"/>
      <c r="I17" s="153" t="str">
        <f>'Dieta ON'!V20</f>
        <v>frango</v>
      </c>
      <c r="J17" s="152" t="str">
        <f>'Dieta ON'!U20</f>
        <v>140g</v>
      </c>
      <c r="K17" s="204"/>
      <c r="L17" s="326"/>
      <c r="M17" s="325"/>
      <c r="O17" s="102"/>
    </row>
    <row r="18" spans="2:16" ht="15" customHeight="1" x14ac:dyDescent="0.25">
      <c r="B18" s="204"/>
      <c r="C18" s="153" t="str">
        <f>'Dieta ON'!D21</f>
        <v>banana</v>
      </c>
      <c r="D18" s="153">
        <f>'Dieta ON'!C21</f>
        <v>1</v>
      </c>
      <c r="E18" s="359"/>
      <c r="F18" s="326">
        <f>'Dieta ON'!M21</f>
        <v>0</v>
      </c>
      <c r="G18" s="366">
        <f>'Dieta ON'!L21</f>
        <v>0</v>
      </c>
      <c r="H18" s="359"/>
      <c r="I18" s="153" t="str">
        <f>'Dieta ON'!V21</f>
        <v>pão</v>
      </c>
      <c r="J18" s="152" t="str">
        <f>'Dieta ON'!U21</f>
        <v>50g</v>
      </c>
      <c r="K18" s="204"/>
      <c r="L18" s="326"/>
      <c r="M18" s="325"/>
      <c r="O18" s="102"/>
    </row>
    <row r="19" spans="2:16" ht="15" customHeight="1" x14ac:dyDescent="0.25">
      <c r="B19" s="204"/>
      <c r="C19" s="153" t="str">
        <f>'Dieta ON'!D22</f>
        <v>filé mignon</v>
      </c>
      <c r="D19" s="153" t="str">
        <f>'Dieta ON'!C22</f>
        <v>150g</v>
      </c>
      <c r="E19" s="359"/>
      <c r="F19" s="326">
        <f>'Dieta ON'!M22</f>
        <v>0</v>
      </c>
      <c r="G19" s="366">
        <f>'Dieta ON'!L22</f>
        <v>0</v>
      </c>
      <c r="H19" s="359"/>
      <c r="I19" s="153" t="str">
        <f>'Dieta ON'!V22</f>
        <v>mel</v>
      </c>
      <c r="J19" s="152" t="str">
        <f>'Dieta ON'!U22</f>
        <v>1 colh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ceia  07</v>
      </c>
      <c r="D22" s="332">
        <f>'Dieta ON'!C28</f>
        <v>0.375</v>
      </c>
      <c r="E22" s="364"/>
      <c r="F22" s="323">
        <f>'Dieta ON'!M30</f>
        <v>0</v>
      </c>
      <c r="G22" s="365">
        <f>'Dieta ON'!L28</f>
        <v>0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maçã</v>
      </c>
      <c r="D23" s="152">
        <f>'Dieta ON'!C30</f>
        <v>1</v>
      </c>
      <c r="E23" s="359"/>
      <c r="F23" s="326">
        <f>'Dieta ON'!M30</f>
        <v>0</v>
      </c>
      <c r="G23" s="366">
        <f>'Dieta ON'!L30</f>
        <v>0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>
        <f>'Dieta ON'!D31</f>
        <v>0</v>
      </c>
      <c r="D24" s="152">
        <f>'Dieta ON'!C31</f>
        <v>0</v>
      </c>
      <c r="E24" s="359"/>
      <c r="F24" s="326">
        <f>'Dieta ON'!M31</f>
        <v>0</v>
      </c>
      <c r="G24" s="366">
        <f>'Dieta ON'!L31</f>
        <v>0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>
        <f>'Dieta ON'!D32</f>
        <v>0</v>
      </c>
      <c r="D25" s="152">
        <f>'Dieta ON'!C32</f>
        <v>0</v>
      </c>
      <c r="E25" s="359"/>
      <c r="F25" s="326">
        <f>'Dieta ON'!M32</f>
        <v>0</v>
      </c>
      <c r="G25" s="366">
        <f>'Dieta ON'!L32</f>
        <v>0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>
        <f>'Dieta ON'!M33</f>
        <v>0</v>
      </c>
      <c r="G26" s="366">
        <f>'Dieta ON'!L33</f>
        <v>0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topLeftCell="A3" workbookViewId="0">
      <selection activeCell="A33" sqref="A33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300</v>
      </c>
      <c r="O35" s="155">
        <f>O33/100*N35</f>
        <v>39</v>
      </c>
      <c r="P35" s="156">
        <f>P33/100*N35</f>
        <v>4.8</v>
      </c>
      <c r="Q35" s="157">
        <f>Q33/100*N35</f>
        <v>26.700000000000003</v>
      </c>
      <c r="R35" s="161">
        <f>R33/100*N35</f>
        <v>7.8000000000000007</v>
      </c>
      <c r="S35" s="161">
        <f>S33/100*N35</f>
        <v>10.8</v>
      </c>
      <c r="T35" s="161">
        <f>T33/100*N35</f>
        <v>3.6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M4" sqref="M4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Raquel Menezes</cp:lastModifiedBy>
  <cp:lastPrinted>2017-01-24T22:07:00Z</cp:lastPrinted>
  <dcterms:created xsi:type="dcterms:W3CDTF">2009-06-17T22:59:24Z</dcterms:created>
  <dcterms:modified xsi:type="dcterms:W3CDTF">2017-01-24T22:08:15Z</dcterms:modified>
</cp:coreProperties>
</file>