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BM_ADMIN\Downloads\"/>
    </mc:Choice>
  </mc:AlternateContent>
  <bookViews>
    <workbookView xWindow="0" yWindow="0" windowWidth="21600" windowHeight="9915" activeTab="1"/>
  </bookViews>
  <sheets>
    <sheet name="Alimentos e Valores" sheetId="1" r:id="rId1"/>
    <sheet name="Total" sheetId="2" r:id="rId2"/>
    <sheet name="Plan3" sheetId="3" r:id="rId3"/>
  </sheets>
  <calcPr calcId="152511"/>
</workbook>
</file>

<file path=xl/calcChain.xml><?xml version="1.0" encoding="utf-8"?>
<calcChain xmlns="http://schemas.openxmlformats.org/spreadsheetml/2006/main">
  <c r="E30" i="1" l="1"/>
  <c r="N21" i="1"/>
  <c r="M21" i="1"/>
  <c r="L21" i="1"/>
  <c r="K21" i="1"/>
  <c r="J21" i="1"/>
  <c r="N20" i="1"/>
  <c r="M20" i="1"/>
  <c r="L20" i="1"/>
  <c r="K20" i="1"/>
  <c r="N19" i="1"/>
  <c r="M19" i="1"/>
  <c r="L19" i="1"/>
  <c r="K19" i="1"/>
  <c r="E29" i="1" l="1"/>
  <c r="D29" i="1"/>
  <c r="C29" i="1"/>
  <c r="F29" i="1"/>
  <c r="F28" i="1"/>
  <c r="E28" i="1"/>
  <c r="D28" i="1"/>
  <c r="C28" i="1"/>
  <c r="F8" i="1"/>
  <c r="E8" i="1"/>
  <c r="D8" i="1"/>
  <c r="C8" i="1"/>
  <c r="F10" i="1"/>
  <c r="F11" i="1" s="1"/>
  <c r="E10" i="1"/>
  <c r="E11" i="1" s="1"/>
  <c r="D10" i="1"/>
  <c r="D11" i="1" s="1"/>
  <c r="C10" i="1"/>
  <c r="C11" i="1" s="1"/>
  <c r="N4" i="1"/>
  <c r="M4" i="1"/>
  <c r="L4" i="1"/>
  <c r="K4" i="1"/>
  <c r="N3" i="1"/>
  <c r="M3" i="1"/>
  <c r="L3" i="1"/>
  <c r="K3" i="1"/>
  <c r="C11" i="2"/>
  <c r="N17" i="1"/>
  <c r="M17" i="1"/>
  <c r="L17" i="1"/>
  <c r="K17" i="1"/>
  <c r="N10" i="1"/>
  <c r="M10" i="1"/>
  <c r="L10" i="1"/>
  <c r="K10" i="1"/>
  <c r="F9" i="1"/>
  <c r="E9" i="1"/>
  <c r="D9" i="1"/>
  <c r="C9" i="1"/>
  <c r="F16" i="1"/>
  <c r="E16" i="1"/>
  <c r="D16" i="1"/>
  <c r="C16" i="1"/>
  <c r="C15" i="1"/>
  <c r="D15" i="1"/>
  <c r="E15" i="1"/>
  <c r="F15" i="1"/>
  <c r="F11" i="2" l="1"/>
  <c r="E11" i="2"/>
  <c r="D11" i="2"/>
  <c r="B11" i="2"/>
  <c r="N25" i="1"/>
  <c r="N28" i="1" s="1"/>
  <c r="M25" i="1"/>
  <c r="M28" i="1" s="1"/>
  <c r="L25" i="1"/>
  <c r="L28" i="1" s="1"/>
  <c r="K25" i="1"/>
  <c r="K28" i="1" s="1"/>
  <c r="N18" i="1"/>
  <c r="N13" i="1" s="1"/>
  <c r="M18" i="1"/>
  <c r="L18" i="1"/>
  <c r="K18" i="1"/>
  <c r="N6" i="1"/>
  <c r="M6" i="1"/>
  <c r="L6" i="1"/>
  <c r="K6" i="1"/>
  <c r="B30" i="1"/>
  <c r="F25" i="1"/>
  <c r="E25" i="1"/>
  <c r="D25" i="1"/>
  <c r="C25" i="1"/>
  <c r="F24" i="1"/>
  <c r="E24" i="1"/>
  <c r="D24" i="1"/>
  <c r="C24" i="1"/>
  <c r="F23" i="1"/>
  <c r="E23" i="1"/>
  <c r="D23" i="1"/>
  <c r="C23" i="1"/>
  <c r="F22" i="1"/>
  <c r="F30" i="1" s="1"/>
  <c r="F18" i="1"/>
  <c r="E22" i="1"/>
  <c r="D22" i="1"/>
  <c r="D30" i="1" s="1"/>
  <c r="C22" i="1"/>
  <c r="C30" i="1" s="1"/>
  <c r="J28" i="1"/>
  <c r="J13" i="1"/>
  <c r="M13" i="1"/>
  <c r="L13" i="1"/>
  <c r="K13" i="1"/>
  <c r="J6" i="1"/>
  <c r="D18" i="1"/>
  <c r="C18" i="1"/>
  <c r="B18" i="1"/>
  <c r="E18" i="1"/>
  <c r="B11" i="1"/>
  <c r="B4" i="1"/>
  <c r="F3" i="1"/>
  <c r="F4" i="1" s="1"/>
  <c r="E3" i="1"/>
  <c r="E4" i="1" s="1"/>
  <c r="D3" i="1"/>
  <c r="D4" i="1" s="1"/>
  <c r="C3" i="1"/>
  <c r="C4" i="1" s="1"/>
</calcChain>
</file>

<file path=xl/sharedStrings.xml><?xml version="1.0" encoding="utf-8"?>
<sst xmlns="http://schemas.openxmlformats.org/spreadsheetml/2006/main" count="113" uniqueCount="43">
  <si>
    <t>Café da manhã</t>
  </si>
  <si>
    <t>Proteina</t>
  </si>
  <si>
    <t>Carboidratos</t>
  </si>
  <si>
    <t>Gordura</t>
  </si>
  <si>
    <t>Kcal</t>
  </si>
  <si>
    <t>Total</t>
  </si>
  <si>
    <t>Qtde</t>
  </si>
  <si>
    <t>Lanche da manhã</t>
  </si>
  <si>
    <t>Café da manhã - 5:40</t>
  </si>
  <si>
    <t>Lanche da manhã - 8:30</t>
  </si>
  <si>
    <t>Cafézinho da alê</t>
  </si>
  <si>
    <t>Cafézinho da alê - 10:30 - 11:00</t>
  </si>
  <si>
    <t>Nome</t>
  </si>
  <si>
    <t>Alface</t>
  </si>
  <si>
    <t>Tomate</t>
  </si>
  <si>
    <t>Ovo Cozido</t>
  </si>
  <si>
    <t>Frango Grelhado</t>
  </si>
  <si>
    <t>Palmito</t>
  </si>
  <si>
    <t>Milho</t>
  </si>
  <si>
    <t>--</t>
  </si>
  <si>
    <t>Biscoito Nesfit</t>
  </si>
  <si>
    <t>Whey Protein</t>
  </si>
  <si>
    <t>Barra de proteína</t>
  </si>
  <si>
    <t>Shake de Albumina</t>
  </si>
  <si>
    <t>Valor total dos nutrientes</t>
  </si>
  <si>
    <t>Cafézinho da Alê</t>
  </si>
  <si>
    <t>Almoço</t>
  </si>
  <si>
    <t>Pré Treino</t>
  </si>
  <si>
    <t>Jantar</t>
  </si>
  <si>
    <t>Ceia</t>
  </si>
  <si>
    <t>Todos os valores são aproximados</t>
  </si>
  <si>
    <t>Café da tarde</t>
  </si>
  <si>
    <t>Pasta de Amendoim</t>
  </si>
  <si>
    <t>Pão Integral</t>
  </si>
  <si>
    <t>Café</t>
  </si>
  <si>
    <t>Café da tarde - 16:00</t>
  </si>
  <si>
    <t>Almoço - 13:30</t>
  </si>
  <si>
    <t>Pré Treino - 18:20</t>
  </si>
  <si>
    <t>Jantar / Pós Treino - 20:30 - 21:30</t>
  </si>
  <si>
    <t>Ceia - 22:30 - 23:30</t>
  </si>
  <si>
    <t>Arroz Integral</t>
  </si>
  <si>
    <t>Feijão</t>
  </si>
  <si>
    <t>Albumina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</si>
</sst>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 tint="4.9989318521683403E-2"/>
      <name val="Calibri"/>
      <family val="2"/>
      <scheme val="minor"/>
    </font>
    <font>
      <b/>
      <u val="double"/>
      <sz val="11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0" tint="-4.9989318521683403E-2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34998626667073579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3" borderId="1" xfId="0" applyFont="1" applyFill="1" applyBorder="1"/>
    <xf numFmtId="0" fontId="2" fillId="2" borderId="1" xfId="0" applyFont="1" applyFill="1" applyBorder="1"/>
    <xf numFmtId="0" fontId="1" fillId="3" borderId="1" xfId="0" applyFont="1" applyFill="1" applyBorder="1" applyAlignment="1">
      <alignment horizontal="center"/>
    </xf>
    <xf numFmtId="0" fontId="2" fillId="2" borderId="1" xfId="0" quotePrefix="1" applyFont="1" applyFill="1" applyBorder="1"/>
    <xf numFmtId="0" fontId="0" fillId="2" borderId="1" xfId="0" applyFill="1" applyBorder="1"/>
    <xf numFmtId="0" fontId="5" fillId="3" borderId="1" xfId="0" applyFont="1" applyFill="1" applyBorder="1"/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 textRotation="90" wrapText="1" readingOrder="1"/>
    </xf>
    <xf numFmtId="0" fontId="4" fillId="3" borderId="4" xfId="0" applyFont="1" applyFill="1" applyBorder="1" applyAlignment="1">
      <alignment horizontal="center" vertical="center" textRotation="90" wrapText="1" readingOrder="1"/>
    </xf>
    <xf numFmtId="0" fontId="4" fillId="3" borderId="6" xfId="0" applyFont="1" applyFill="1" applyBorder="1" applyAlignment="1">
      <alignment horizontal="center" vertical="center" textRotation="90" wrapText="1" readingOrder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0"/>
  <sheetViews>
    <sheetView workbookViewId="0">
      <selection activeCell="E25" sqref="E25"/>
    </sheetView>
  </sheetViews>
  <sheetFormatPr defaultRowHeight="15" x14ac:dyDescent="0.25"/>
  <cols>
    <col min="1" max="1" width="19" bestFit="1" customWidth="1"/>
    <col min="3" max="3" width="11.7109375" customWidth="1"/>
    <col min="4" max="4" width="12.28515625" bestFit="1" customWidth="1"/>
    <col min="9" max="9" width="18.28515625" bestFit="1" customWidth="1"/>
    <col min="12" max="12" width="12.28515625" bestFit="1" customWidth="1"/>
  </cols>
  <sheetData>
    <row r="1" spans="1:15" ht="29.25" customHeight="1" x14ac:dyDescent="0.25">
      <c r="A1" s="7" t="s">
        <v>8</v>
      </c>
      <c r="B1" s="8"/>
      <c r="C1" s="8"/>
      <c r="D1" s="8"/>
      <c r="E1" s="8"/>
      <c r="F1" s="8"/>
      <c r="G1" s="8"/>
      <c r="I1" s="7" t="s">
        <v>35</v>
      </c>
      <c r="J1" s="8"/>
      <c r="K1" s="8"/>
      <c r="L1" s="8"/>
      <c r="M1" s="8"/>
      <c r="N1" s="8"/>
      <c r="O1" s="8"/>
    </row>
    <row r="2" spans="1:15" x14ac:dyDescent="0.25">
      <c r="A2" s="3" t="s">
        <v>12</v>
      </c>
      <c r="B2" s="1" t="s">
        <v>6</v>
      </c>
      <c r="C2" s="1" t="s">
        <v>1</v>
      </c>
      <c r="D2" s="1" t="s">
        <v>2</v>
      </c>
      <c r="E2" s="1" t="s">
        <v>3</v>
      </c>
      <c r="F2" s="1" t="s">
        <v>4</v>
      </c>
      <c r="G2" s="1"/>
      <c r="I2" s="3" t="s">
        <v>12</v>
      </c>
      <c r="J2" s="1" t="s">
        <v>6</v>
      </c>
      <c r="K2" s="1" t="s">
        <v>1</v>
      </c>
      <c r="L2" s="1" t="s">
        <v>2</v>
      </c>
      <c r="M2" s="1" t="s">
        <v>3</v>
      </c>
      <c r="N2" s="1" t="s">
        <v>4</v>
      </c>
      <c r="O2" s="1"/>
    </row>
    <row r="3" spans="1:15" x14ac:dyDescent="0.25">
      <c r="A3" s="6" t="s">
        <v>23</v>
      </c>
      <c r="B3" s="2">
        <v>3</v>
      </c>
      <c r="C3" s="2">
        <f>B3*11</f>
        <v>33</v>
      </c>
      <c r="D3" s="2">
        <f>B3*1</f>
        <v>3</v>
      </c>
      <c r="E3" s="2">
        <f>B3*0</f>
        <v>0</v>
      </c>
      <c r="F3" s="2">
        <f>B3*54</f>
        <v>162</v>
      </c>
      <c r="G3" s="2"/>
      <c r="I3" s="6" t="s">
        <v>20</v>
      </c>
      <c r="J3" s="2">
        <v>5</v>
      </c>
      <c r="K3" s="2">
        <f t="shared" ref="K3" si="0">J3*0.52</f>
        <v>2.6</v>
      </c>
      <c r="L3" s="2">
        <f t="shared" ref="L3" si="1">J3*4</f>
        <v>20</v>
      </c>
      <c r="M3" s="2">
        <f t="shared" ref="M3" si="2">J3*1.72</f>
        <v>8.6</v>
      </c>
      <c r="N3" s="2">
        <f t="shared" ref="N3" si="3">J3*26.8</f>
        <v>134</v>
      </c>
      <c r="O3" s="2"/>
    </row>
    <row r="4" spans="1:15" x14ac:dyDescent="0.25">
      <c r="A4" s="6" t="s">
        <v>5</v>
      </c>
      <c r="B4" s="2">
        <f>SUM(B3:B3)</f>
        <v>3</v>
      </c>
      <c r="C4" s="2">
        <f t="shared" ref="C4:F4" si="4">SUM(C3:C3)</f>
        <v>33</v>
      </c>
      <c r="D4" s="2">
        <f t="shared" si="4"/>
        <v>3</v>
      </c>
      <c r="E4" s="2">
        <f t="shared" si="4"/>
        <v>0</v>
      </c>
      <c r="F4" s="2">
        <f t="shared" si="4"/>
        <v>162</v>
      </c>
      <c r="G4" s="2"/>
      <c r="I4" s="6" t="s">
        <v>10</v>
      </c>
      <c r="J4" s="2">
        <v>1</v>
      </c>
      <c r="K4" s="2">
        <f>J4*0.12</f>
        <v>0.12</v>
      </c>
      <c r="L4" s="2">
        <f>J4*0.04</f>
        <v>0.04</v>
      </c>
      <c r="M4" s="2">
        <f>J4*0.02</f>
        <v>0.02</v>
      </c>
      <c r="N4" s="2">
        <f>J4*7</f>
        <v>7</v>
      </c>
      <c r="O4" s="2"/>
    </row>
    <row r="5" spans="1:15" x14ac:dyDescent="0.25">
      <c r="I5" s="6"/>
      <c r="J5" s="2"/>
      <c r="K5" s="2"/>
      <c r="L5" s="2"/>
      <c r="M5" s="2"/>
      <c r="N5" s="2"/>
      <c r="O5" s="2"/>
    </row>
    <row r="6" spans="1:15" x14ac:dyDescent="0.25">
      <c r="A6" s="7" t="s">
        <v>9</v>
      </c>
      <c r="B6" s="8"/>
      <c r="C6" s="8"/>
      <c r="D6" s="8"/>
      <c r="E6" s="8"/>
      <c r="F6" s="8"/>
      <c r="G6" s="8"/>
      <c r="I6" s="6" t="s">
        <v>5</v>
      </c>
      <c r="J6" s="2">
        <f>SUM(J3:J5)</f>
        <v>6</v>
      </c>
      <c r="K6" s="2">
        <f>SUM(K3:K4)</f>
        <v>2.72</v>
      </c>
      <c r="L6" s="2">
        <f>SUM(L3:L4)</f>
        <v>20.04</v>
      </c>
      <c r="M6" s="2">
        <f>SUM(M3:M4)</f>
        <v>8.6199999999999992</v>
      </c>
      <c r="N6" s="2">
        <f>SUM(N3:N4)</f>
        <v>141</v>
      </c>
      <c r="O6" s="2"/>
    </row>
    <row r="7" spans="1:15" x14ac:dyDescent="0.25">
      <c r="A7" s="3" t="s">
        <v>12</v>
      </c>
      <c r="B7" s="1" t="s">
        <v>6</v>
      </c>
      <c r="C7" s="1" t="s">
        <v>1</v>
      </c>
      <c r="D7" s="1" t="s">
        <v>2</v>
      </c>
      <c r="E7" s="1" t="s">
        <v>3</v>
      </c>
      <c r="F7" s="1" t="s">
        <v>4</v>
      </c>
      <c r="G7" s="1"/>
    </row>
    <row r="8" spans="1:15" x14ac:dyDescent="0.25">
      <c r="A8" s="6" t="s">
        <v>33</v>
      </c>
      <c r="B8" s="2">
        <v>2</v>
      </c>
      <c r="C8" s="2">
        <f>B8*0</f>
        <v>0</v>
      </c>
      <c r="D8" s="2">
        <f>B8*0</f>
        <v>0</v>
      </c>
      <c r="E8" s="2">
        <f>B8*0</f>
        <v>0</v>
      </c>
      <c r="F8" s="2">
        <f>B8*0</f>
        <v>0</v>
      </c>
      <c r="G8" s="2"/>
      <c r="I8" s="7" t="s">
        <v>37</v>
      </c>
      <c r="J8" s="8"/>
      <c r="K8" s="8"/>
      <c r="L8" s="8"/>
      <c r="M8" s="8"/>
      <c r="N8" s="8"/>
      <c r="O8" s="8"/>
    </row>
    <row r="9" spans="1:15" x14ac:dyDescent="0.25">
      <c r="A9" s="6" t="s">
        <v>34</v>
      </c>
      <c r="B9" s="2">
        <v>1</v>
      </c>
      <c r="C9" s="2">
        <f>B9*0.12</f>
        <v>0.12</v>
      </c>
      <c r="D9" s="2">
        <f>B9*0.04</f>
        <v>0.04</v>
      </c>
      <c r="E9" s="2">
        <f>B9*0.02</f>
        <v>0.02</v>
      </c>
      <c r="F9" s="2">
        <f>B9*7</f>
        <v>7</v>
      </c>
      <c r="G9" s="2"/>
      <c r="I9" s="3" t="s">
        <v>12</v>
      </c>
      <c r="J9" s="1" t="s">
        <v>6</v>
      </c>
      <c r="K9" s="1" t="s">
        <v>1</v>
      </c>
      <c r="L9" s="1" t="s">
        <v>2</v>
      </c>
      <c r="M9" s="1" t="s">
        <v>3</v>
      </c>
      <c r="N9" s="1" t="s">
        <v>4</v>
      </c>
      <c r="O9" s="1"/>
    </row>
    <row r="10" spans="1:15" x14ac:dyDescent="0.25">
      <c r="A10" s="6" t="s">
        <v>32</v>
      </c>
      <c r="B10" s="2">
        <v>2</v>
      </c>
      <c r="C10" s="2">
        <f>B10*8</f>
        <v>16</v>
      </c>
      <c r="D10" s="2">
        <f>B10*3.5</f>
        <v>7</v>
      </c>
      <c r="E10" s="2">
        <f>B10*8</f>
        <v>16</v>
      </c>
      <c r="F10" s="2">
        <f>B10*110</f>
        <v>220</v>
      </c>
      <c r="G10" s="2"/>
      <c r="I10" s="6" t="s">
        <v>22</v>
      </c>
      <c r="J10" s="2">
        <v>1</v>
      </c>
      <c r="K10" s="2">
        <f>J10*17</f>
        <v>17</v>
      </c>
      <c r="L10" s="2">
        <f>J10*17</f>
        <v>17</v>
      </c>
      <c r="M10" s="2">
        <f>J10*7.7</f>
        <v>7.7</v>
      </c>
      <c r="N10" s="2">
        <f>J10*176</f>
        <v>176</v>
      </c>
      <c r="O10" s="2"/>
    </row>
    <row r="11" spans="1:15" x14ac:dyDescent="0.25">
      <c r="A11" s="6" t="s">
        <v>5</v>
      </c>
      <c r="B11" s="2">
        <f>SUM(B8:B10)</f>
        <v>5</v>
      </c>
      <c r="C11" s="2">
        <f>SUM(C8:C10)</f>
        <v>16.12</v>
      </c>
      <c r="D11" s="2">
        <f>SUM(D8:D10)</f>
        <v>7.04</v>
      </c>
      <c r="E11" s="2">
        <f>SUM(E8:E10)</f>
        <v>16.02</v>
      </c>
      <c r="F11" s="2">
        <f>SUM(F8:F10)</f>
        <v>227</v>
      </c>
      <c r="G11" s="2"/>
      <c r="I11" s="6"/>
      <c r="J11" s="2"/>
      <c r="K11" s="2"/>
      <c r="L11" s="2"/>
      <c r="M11" s="2"/>
      <c r="N11" s="2"/>
      <c r="O11" s="2"/>
    </row>
    <row r="12" spans="1:15" x14ac:dyDescent="0.25">
      <c r="I12" s="6"/>
      <c r="J12" s="2"/>
      <c r="K12" s="2"/>
      <c r="L12" s="2"/>
      <c r="M12" s="2"/>
      <c r="N12" s="2"/>
      <c r="O12" s="2"/>
    </row>
    <row r="13" spans="1:15" x14ac:dyDescent="0.25">
      <c r="A13" s="7" t="s">
        <v>11</v>
      </c>
      <c r="B13" s="8"/>
      <c r="C13" s="8"/>
      <c r="D13" s="8"/>
      <c r="E13" s="8"/>
      <c r="F13" s="8"/>
      <c r="G13" s="8"/>
      <c r="I13" s="6" t="s">
        <v>5</v>
      </c>
      <c r="J13" s="2">
        <f>SUM(J10:J12)</f>
        <v>1</v>
      </c>
      <c r="K13" s="2">
        <f>SUM(K10:K11)</f>
        <v>17</v>
      </c>
      <c r="L13" s="2">
        <f>SUM(L10:L11)</f>
        <v>17</v>
      </c>
      <c r="M13" s="2">
        <f>SUM(M10:M11)</f>
        <v>7.7</v>
      </c>
      <c r="N13" s="2">
        <f>SUM(N10:N11)</f>
        <v>176</v>
      </c>
      <c r="O13" s="2"/>
    </row>
    <row r="14" spans="1:15" x14ac:dyDescent="0.25">
      <c r="A14" s="3" t="s">
        <v>12</v>
      </c>
      <c r="B14" s="1" t="s">
        <v>6</v>
      </c>
      <c r="C14" s="1" t="s">
        <v>1</v>
      </c>
      <c r="D14" s="1" t="s">
        <v>2</v>
      </c>
      <c r="E14" s="1" t="s">
        <v>3</v>
      </c>
      <c r="F14" s="1" t="s">
        <v>4</v>
      </c>
      <c r="G14" s="1"/>
    </row>
    <row r="15" spans="1:15" x14ac:dyDescent="0.25">
      <c r="A15" s="6" t="s">
        <v>34</v>
      </c>
      <c r="B15" s="2">
        <v>1</v>
      </c>
      <c r="C15" s="2">
        <f>B15*0.12</f>
        <v>0.12</v>
      </c>
      <c r="D15" s="2">
        <f>B15*0.04</f>
        <v>0.04</v>
      </c>
      <c r="E15" s="2">
        <f>B15*0.02</f>
        <v>0.02</v>
      </c>
      <c r="F15" s="2">
        <f>B15*7</f>
        <v>7</v>
      </c>
      <c r="G15" s="2"/>
      <c r="I15" s="7" t="s">
        <v>38</v>
      </c>
      <c r="J15" s="8"/>
      <c r="K15" s="8"/>
      <c r="L15" s="8"/>
      <c r="M15" s="8"/>
      <c r="N15" s="8"/>
      <c r="O15" s="8"/>
    </row>
    <row r="16" spans="1:15" x14ac:dyDescent="0.25">
      <c r="A16" s="6" t="s">
        <v>20</v>
      </c>
      <c r="B16" s="2">
        <v>5</v>
      </c>
      <c r="C16" s="2">
        <f t="shared" ref="C16" si="5">B16*0.52</f>
        <v>2.6</v>
      </c>
      <c r="D16" s="2">
        <f t="shared" ref="D16" si="6">B16*4</f>
        <v>20</v>
      </c>
      <c r="E16" s="2">
        <f t="shared" ref="E16" si="7">B16*1.72</f>
        <v>8.6</v>
      </c>
      <c r="F16" s="2">
        <f t="shared" ref="F16" si="8">B16*26.8</f>
        <v>134</v>
      </c>
      <c r="G16" s="2"/>
      <c r="I16" s="3" t="s">
        <v>12</v>
      </c>
      <c r="J16" s="1" t="s">
        <v>6</v>
      </c>
      <c r="K16" s="1" t="s">
        <v>1</v>
      </c>
      <c r="L16" s="1" t="s">
        <v>2</v>
      </c>
      <c r="M16" s="1" t="s">
        <v>3</v>
      </c>
      <c r="N16" s="1" t="s">
        <v>4</v>
      </c>
      <c r="O16" s="1"/>
    </row>
    <row r="17" spans="1:15" x14ac:dyDescent="0.25">
      <c r="A17" s="6"/>
      <c r="B17" s="2"/>
      <c r="C17" s="2"/>
      <c r="D17" s="2"/>
      <c r="E17" s="2"/>
      <c r="F17" s="2"/>
      <c r="G17" s="2"/>
      <c r="I17" s="6" t="s">
        <v>15</v>
      </c>
      <c r="J17" s="2">
        <v>2</v>
      </c>
      <c r="K17" s="2">
        <f>J17*6.26</f>
        <v>12.52</v>
      </c>
      <c r="L17" s="2">
        <f>J17*0.56</f>
        <v>1.1200000000000001</v>
      </c>
      <c r="M17" s="2">
        <f>J17*5.28</f>
        <v>10.56</v>
      </c>
      <c r="N17" s="2">
        <f>J17*77</f>
        <v>154</v>
      </c>
      <c r="O17" s="2"/>
    </row>
    <row r="18" spans="1:15" x14ac:dyDescent="0.25">
      <c r="A18" s="6" t="s">
        <v>5</v>
      </c>
      <c r="B18" s="2">
        <f>SUM(B15:B17)</f>
        <v>6</v>
      </c>
      <c r="C18" s="2">
        <f>SUM(C15:C16)</f>
        <v>2.72</v>
      </c>
      <c r="D18" s="2">
        <f>SUM(D15:D16)</f>
        <v>20.04</v>
      </c>
      <c r="E18" s="2">
        <f>SUM(E15:E16)</f>
        <v>8.6199999999999992</v>
      </c>
      <c r="F18" s="2">
        <f>SUM(F15:F16)</f>
        <v>141</v>
      </c>
      <c r="G18" s="2"/>
      <c r="I18" s="6" t="s">
        <v>21</v>
      </c>
      <c r="J18" s="2">
        <v>1</v>
      </c>
      <c r="K18" s="2">
        <f>J18*24</f>
        <v>24</v>
      </c>
      <c r="L18" s="2">
        <f>J18*3</f>
        <v>3</v>
      </c>
      <c r="M18" s="2">
        <f>J18*1.5</f>
        <v>1.5</v>
      </c>
      <c r="N18" s="2">
        <f>J18*120</f>
        <v>120</v>
      </c>
      <c r="O18" s="2"/>
    </row>
    <row r="19" spans="1:15" x14ac:dyDescent="0.25">
      <c r="I19" s="6" t="s">
        <v>42</v>
      </c>
      <c r="J19" s="2">
        <v>1</v>
      </c>
      <c r="K19" s="2">
        <f>J19*11</f>
        <v>11</v>
      </c>
      <c r="L19" s="2">
        <f>J19*1</f>
        <v>1</v>
      </c>
      <c r="M19" s="2">
        <f>J19*0</f>
        <v>0</v>
      </c>
      <c r="N19" s="2">
        <f>J19*54</f>
        <v>54</v>
      </c>
      <c r="O19" s="2"/>
    </row>
    <row r="20" spans="1:15" x14ac:dyDescent="0.25">
      <c r="A20" s="7" t="s">
        <v>36</v>
      </c>
      <c r="B20" s="8"/>
      <c r="C20" s="8"/>
      <c r="D20" s="8"/>
      <c r="E20" s="8"/>
      <c r="F20" s="8"/>
      <c r="G20" s="8"/>
      <c r="I20" s="6" t="s">
        <v>16</v>
      </c>
      <c r="J20" s="2">
        <v>1</v>
      </c>
      <c r="K20" s="2">
        <f>J20*28.68</f>
        <v>28.68</v>
      </c>
      <c r="L20" s="2">
        <f>J20*0</f>
        <v>0</v>
      </c>
      <c r="M20" s="2">
        <f>J20*7.35</f>
        <v>7.35</v>
      </c>
      <c r="N20" s="2">
        <f>J20*188</f>
        <v>188</v>
      </c>
      <c r="O20" s="2"/>
    </row>
    <row r="21" spans="1:15" x14ac:dyDescent="0.25">
      <c r="A21" s="3" t="s">
        <v>12</v>
      </c>
      <c r="B21" s="1" t="s">
        <v>6</v>
      </c>
      <c r="C21" s="1" t="s">
        <v>1</v>
      </c>
      <c r="D21" s="1" t="s">
        <v>2</v>
      </c>
      <c r="E21" s="1" t="s">
        <v>3</v>
      </c>
      <c r="F21" s="1" t="s">
        <v>4</v>
      </c>
      <c r="G21" s="1"/>
      <c r="I21" s="6" t="s">
        <v>5</v>
      </c>
      <c r="J21" s="2">
        <f>SUM(J17:J20)</f>
        <v>5</v>
      </c>
      <c r="K21" s="2">
        <f>SUM(K17:K20)</f>
        <v>76.199999999999989</v>
      </c>
      <c r="L21" s="2">
        <f>SUM(L17:L20)</f>
        <v>5.12</v>
      </c>
      <c r="M21" s="2">
        <f>SUM(M17:M20)</f>
        <v>19.41</v>
      </c>
      <c r="N21" s="2">
        <f>SUM(N17:N20)</f>
        <v>516</v>
      </c>
      <c r="O21" s="2"/>
    </row>
    <row r="22" spans="1:15" x14ac:dyDescent="0.25">
      <c r="A22" s="6" t="s">
        <v>13</v>
      </c>
      <c r="B22" s="2">
        <v>3</v>
      </c>
      <c r="C22" s="2">
        <f>B22*0.14</f>
        <v>0.42000000000000004</v>
      </c>
      <c r="D22" s="2">
        <f>B22*0.45</f>
        <v>1.35</v>
      </c>
      <c r="E22" s="2">
        <f>B22*0.02</f>
        <v>0.06</v>
      </c>
      <c r="F22" s="2">
        <f>B22*2</f>
        <v>6</v>
      </c>
      <c r="G22" s="2"/>
    </row>
    <row r="23" spans="1:15" x14ac:dyDescent="0.25">
      <c r="A23" s="6" t="s">
        <v>14</v>
      </c>
      <c r="B23" s="2">
        <v>2</v>
      </c>
      <c r="C23" s="2">
        <f>B23*0.24</f>
        <v>0.48</v>
      </c>
      <c r="D23" s="2">
        <f>B23*1.06</f>
        <v>2.12</v>
      </c>
      <c r="E23" s="2">
        <f>B23*0.05</f>
        <v>0.1</v>
      </c>
      <c r="F23" s="2">
        <f>B23*5</f>
        <v>10</v>
      </c>
      <c r="G23" s="2"/>
      <c r="I23" s="7" t="s">
        <v>39</v>
      </c>
      <c r="J23" s="8"/>
      <c r="K23" s="8"/>
      <c r="L23" s="8"/>
      <c r="M23" s="8"/>
      <c r="N23" s="8"/>
      <c r="O23" s="8"/>
    </row>
    <row r="24" spans="1:15" x14ac:dyDescent="0.25">
      <c r="A24" s="6" t="s">
        <v>15</v>
      </c>
      <c r="B24" s="2">
        <v>2</v>
      </c>
      <c r="C24" s="2">
        <f>B24*6.26</f>
        <v>12.52</v>
      </c>
      <c r="D24" s="2">
        <f>B24*0.56</f>
        <v>1.1200000000000001</v>
      </c>
      <c r="E24" s="2">
        <f>B24*5.28</f>
        <v>10.56</v>
      </c>
      <c r="F24" s="2">
        <f>B24*77</f>
        <v>154</v>
      </c>
      <c r="G24" s="2"/>
      <c r="I24" s="3" t="s">
        <v>12</v>
      </c>
      <c r="J24" s="1" t="s">
        <v>6</v>
      </c>
      <c r="K24" s="1" t="s">
        <v>1</v>
      </c>
      <c r="L24" s="1" t="s">
        <v>2</v>
      </c>
      <c r="M24" s="1" t="s">
        <v>3</v>
      </c>
      <c r="N24" s="1" t="s">
        <v>4</v>
      </c>
      <c r="O24" s="1"/>
    </row>
    <row r="25" spans="1:15" x14ac:dyDescent="0.25">
      <c r="A25" s="6" t="s">
        <v>16</v>
      </c>
      <c r="B25" s="2">
        <v>2</v>
      </c>
      <c r="C25" s="2">
        <f>B25*28.68</f>
        <v>57.36</v>
      </c>
      <c r="D25" s="2">
        <f>B25*0</f>
        <v>0</v>
      </c>
      <c r="E25" s="2">
        <f>B25*7.35</f>
        <v>14.7</v>
      </c>
      <c r="F25" s="2">
        <f>B25*188</f>
        <v>376</v>
      </c>
      <c r="G25" s="2"/>
      <c r="I25" s="6" t="s">
        <v>23</v>
      </c>
      <c r="J25" s="2">
        <v>3</v>
      </c>
      <c r="K25" s="2">
        <f>J25*11</f>
        <v>33</v>
      </c>
      <c r="L25" s="2">
        <f>J25*1</f>
        <v>3</v>
      </c>
      <c r="M25" s="2">
        <f>J25*0</f>
        <v>0</v>
      </c>
      <c r="N25" s="2">
        <f>J25*54</f>
        <v>162</v>
      </c>
      <c r="O25" s="2"/>
    </row>
    <row r="26" spans="1:15" x14ac:dyDescent="0.25">
      <c r="A26" s="6" t="s">
        <v>17</v>
      </c>
      <c r="B26" s="4" t="s">
        <v>19</v>
      </c>
      <c r="C26" s="4" t="s">
        <v>19</v>
      </c>
      <c r="D26" s="4" t="s">
        <v>19</v>
      </c>
      <c r="E26" s="4" t="s">
        <v>19</v>
      </c>
      <c r="F26" s="4" t="s">
        <v>19</v>
      </c>
      <c r="G26" s="2"/>
      <c r="I26" s="6"/>
      <c r="J26" s="2"/>
      <c r="K26" s="2"/>
      <c r="L26" s="2"/>
      <c r="M26" s="2"/>
      <c r="N26" s="2"/>
      <c r="O26" s="2"/>
    </row>
    <row r="27" spans="1:15" x14ac:dyDescent="0.25">
      <c r="A27" s="6" t="s">
        <v>18</v>
      </c>
      <c r="B27" s="4" t="s">
        <v>19</v>
      </c>
      <c r="C27" s="4" t="s">
        <v>19</v>
      </c>
      <c r="D27" s="4" t="s">
        <v>19</v>
      </c>
      <c r="E27" s="4" t="s">
        <v>19</v>
      </c>
      <c r="F27" s="4" t="s">
        <v>19</v>
      </c>
      <c r="G27" s="2"/>
      <c r="I27" s="6"/>
      <c r="J27" s="2"/>
      <c r="K27" s="2"/>
      <c r="L27" s="2"/>
      <c r="M27" s="2"/>
      <c r="N27" s="2"/>
      <c r="O27" s="2"/>
    </row>
    <row r="28" spans="1:15" x14ac:dyDescent="0.25">
      <c r="A28" s="6" t="s">
        <v>40</v>
      </c>
      <c r="B28" s="2">
        <v>1</v>
      </c>
      <c r="C28" s="2">
        <f>B28*3.9</f>
        <v>3.9</v>
      </c>
      <c r="D28" s="2">
        <f>B28*38.7</f>
        <v>38.700000000000003</v>
      </c>
      <c r="E28" s="2">
        <f>B28*0</f>
        <v>0</v>
      </c>
      <c r="F28" s="2">
        <f>B28*186</f>
        <v>186</v>
      </c>
      <c r="G28" s="2"/>
      <c r="I28" s="6" t="s">
        <v>5</v>
      </c>
      <c r="J28" s="2">
        <f>SUM(J25:J27)</f>
        <v>3</v>
      </c>
      <c r="K28" s="2">
        <f>SUM(K25:K26)</f>
        <v>33</v>
      </c>
      <c r="L28" s="2">
        <f>SUM(L25:L26)</f>
        <v>3</v>
      </c>
      <c r="M28" s="2">
        <f>SUM(M25:M26)</f>
        <v>0</v>
      </c>
      <c r="N28" s="2">
        <f>SUM(N25:N26)</f>
        <v>162</v>
      </c>
      <c r="O28" s="2"/>
    </row>
    <row r="29" spans="1:15" x14ac:dyDescent="0.25">
      <c r="A29" s="6" t="s">
        <v>41</v>
      </c>
      <c r="B29" s="2">
        <v>1</v>
      </c>
      <c r="C29" s="2">
        <f>B29*2.86</f>
        <v>2.86</v>
      </c>
      <c r="D29" s="2">
        <f>B29*7.93</f>
        <v>7.93</v>
      </c>
      <c r="E29" s="2">
        <f>B29*0.2</f>
        <v>0.2</v>
      </c>
      <c r="F29" s="2">
        <f>B29*186</f>
        <v>186</v>
      </c>
      <c r="G29" s="2"/>
    </row>
    <row r="30" spans="1:15" x14ac:dyDescent="0.25">
      <c r="A30" s="6" t="s">
        <v>5</v>
      </c>
      <c r="B30" s="2">
        <f>SUM(B22:B29)</f>
        <v>11</v>
      </c>
      <c r="C30" s="2">
        <f>SUM(C22:C29)</f>
        <v>77.540000000000006</v>
      </c>
      <c r="D30" s="2">
        <f>SUM(D22:D29)</f>
        <v>51.220000000000006</v>
      </c>
      <c r="E30" s="2">
        <f>SUM(E22:E29)</f>
        <v>25.62</v>
      </c>
      <c r="F30" s="2">
        <f>SUM(F22:F29)</f>
        <v>918</v>
      </c>
      <c r="G30" s="2"/>
    </row>
  </sheetData>
  <mergeCells count="8">
    <mergeCell ref="I15:O15"/>
    <mergeCell ref="I23:O23"/>
    <mergeCell ref="A1:G1"/>
    <mergeCell ref="A6:G6"/>
    <mergeCell ref="A13:G13"/>
    <mergeCell ref="A20:G20"/>
    <mergeCell ref="I1:O1"/>
    <mergeCell ref="I8:O8"/>
  </mergeCells>
  <pageMargins left="0.511811024" right="0.511811024" top="0.78740157499999996" bottom="0.78740157499999996" header="0.31496062000000002" footer="0.31496062000000002"/>
  <pageSetup paperSize="9" orientation="portrait" r:id="rId1"/>
  <ignoredErrors>
    <ignoredError sqref="C23:F23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"/>
  <sheetViews>
    <sheetView tabSelected="1" workbookViewId="0">
      <selection activeCell="E6" sqref="E6"/>
    </sheetView>
  </sheetViews>
  <sheetFormatPr defaultRowHeight="15" x14ac:dyDescent="0.25"/>
  <cols>
    <col min="1" max="1" width="25.28515625" customWidth="1"/>
    <col min="4" max="4" width="12.28515625" bestFit="1" customWidth="1"/>
    <col min="5" max="5" width="8.140625" bestFit="1" customWidth="1"/>
  </cols>
  <sheetData>
    <row r="1" spans="1:7" x14ac:dyDescent="0.25">
      <c r="A1" s="7" t="s">
        <v>24</v>
      </c>
      <c r="B1" s="8"/>
      <c r="C1" s="8"/>
      <c r="D1" s="8"/>
      <c r="E1" s="8"/>
      <c r="F1" s="8"/>
      <c r="G1" s="8"/>
    </row>
    <row r="2" spans="1:7" x14ac:dyDescent="0.25">
      <c r="A2" s="3" t="s">
        <v>12</v>
      </c>
      <c r="B2" s="1" t="s">
        <v>6</v>
      </c>
      <c r="C2" s="1" t="s">
        <v>1</v>
      </c>
      <c r="D2" s="1" t="s">
        <v>2</v>
      </c>
      <c r="E2" s="1" t="s">
        <v>3</v>
      </c>
      <c r="F2" s="1" t="s">
        <v>4</v>
      </c>
      <c r="G2" s="9" t="s">
        <v>30</v>
      </c>
    </row>
    <row r="3" spans="1:7" ht="15" customHeight="1" x14ac:dyDescent="0.25">
      <c r="A3" s="1" t="s">
        <v>0</v>
      </c>
      <c r="B3" s="2">
        <v>3</v>
      </c>
      <c r="C3" s="2">
        <v>33</v>
      </c>
      <c r="D3" s="2">
        <v>3</v>
      </c>
      <c r="E3" s="2">
        <v>0</v>
      </c>
      <c r="F3" s="2">
        <v>162</v>
      </c>
      <c r="G3" s="10"/>
    </row>
    <row r="4" spans="1:7" x14ac:dyDescent="0.25">
      <c r="A4" s="1" t="s">
        <v>7</v>
      </c>
      <c r="B4" s="2">
        <v>4</v>
      </c>
      <c r="C4" s="2">
        <v>8.1199999999999992</v>
      </c>
      <c r="D4" s="2">
        <v>3.54</v>
      </c>
      <c r="E4" s="2">
        <v>8.02</v>
      </c>
      <c r="F4" s="2">
        <v>117</v>
      </c>
      <c r="G4" s="10"/>
    </row>
    <row r="5" spans="1:7" x14ac:dyDescent="0.25">
      <c r="A5" s="1" t="s">
        <v>25</v>
      </c>
      <c r="B5" s="2">
        <v>6</v>
      </c>
      <c r="C5" s="2">
        <v>2.72</v>
      </c>
      <c r="D5" s="2">
        <v>20.04</v>
      </c>
      <c r="E5" s="2">
        <v>8.6199999999999992</v>
      </c>
      <c r="F5" s="2">
        <v>141</v>
      </c>
      <c r="G5" s="10"/>
    </row>
    <row r="6" spans="1:7" x14ac:dyDescent="0.25">
      <c r="A6" s="1" t="s">
        <v>26</v>
      </c>
      <c r="B6" s="2">
        <v>11</v>
      </c>
      <c r="C6" s="2">
        <v>77.540000000000006</v>
      </c>
      <c r="D6" s="2">
        <v>51.220000000000006</v>
      </c>
      <c r="E6" s="2">
        <v>25.62</v>
      </c>
      <c r="F6" s="2">
        <v>918</v>
      </c>
      <c r="G6" s="10"/>
    </row>
    <row r="7" spans="1:7" x14ac:dyDescent="0.25">
      <c r="A7" s="1" t="s">
        <v>31</v>
      </c>
      <c r="B7" s="2">
        <v>6</v>
      </c>
      <c r="C7" s="2">
        <v>2.72</v>
      </c>
      <c r="D7" s="2">
        <v>20.04</v>
      </c>
      <c r="E7" s="2">
        <v>8.6199999999999992</v>
      </c>
      <c r="F7" s="2">
        <v>141</v>
      </c>
      <c r="G7" s="10"/>
    </row>
    <row r="8" spans="1:7" x14ac:dyDescent="0.25">
      <c r="A8" s="1" t="s">
        <v>27</v>
      </c>
      <c r="B8" s="2">
        <v>1</v>
      </c>
      <c r="C8" s="2">
        <v>17</v>
      </c>
      <c r="D8" s="2">
        <v>17</v>
      </c>
      <c r="E8" s="2">
        <v>7.7</v>
      </c>
      <c r="F8" s="2">
        <v>176</v>
      </c>
      <c r="G8" s="10"/>
    </row>
    <row r="9" spans="1:7" x14ac:dyDescent="0.25">
      <c r="A9" s="1" t="s">
        <v>28</v>
      </c>
      <c r="B9" s="2">
        <v>5</v>
      </c>
      <c r="C9" s="2">
        <v>76.199999999999989</v>
      </c>
      <c r="D9" s="2">
        <v>5.12</v>
      </c>
      <c r="E9" s="2">
        <v>19.41</v>
      </c>
      <c r="F9" s="2">
        <v>516</v>
      </c>
      <c r="G9" s="10"/>
    </row>
    <row r="10" spans="1:7" x14ac:dyDescent="0.25">
      <c r="A10" s="1" t="s">
        <v>29</v>
      </c>
      <c r="B10" s="2">
        <v>3</v>
      </c>
      <c r="C10" s="2">
        <v>33</v>
      </c>
      <c r="D10" s="2">
        <v>3</v>
      </c>
      <c r="E10" s="2">
        <v>0</v>
      </c>
      <c r="F10" s="2">
        <v>162</v>
      </c>
      <c r="G10" s="10"/>
    </row>
    <row r="11" spans="1:7" x14ac:dyDescent="0.25">
      <c r="A11" s="1" t="s">
        <v>5</v>
      </c>
      <c r="B11" s="5">
        <f>SUM(B3:B10)</f>
        <v>39</v>
      </c>
      <c r="C11" s="5">
        <f>SUM(C3:C10)</f>
        <v>250.29999999999998</v>
      </c>
      <c r="D11" s="5">
        <f>SUM(D3:D10)</f>
        <v>122.96000000000001</v>
      </c>
      <c r="E11" s="5">
        <f>SUM(E3:E10)</f>
        <v>77.990000000000009</v>
      </c>
      <c r="F11" s="5">
        <f>SUM(F3:F10)</f>
        <v>2333</v>
      </c>
      <c r="G11" s="11"/>
    </row>
  </sheetData>
  <mergeCells count="2">
    <mergeCell ref="A1:G1"/>
    <mergeCell ref="G2:G11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Alimentos e Valores</vt:lpstr>
      <vt:lpstr>Total</vt:lpstr>
      <vt:lpstr>Plan3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Matheus Okazaki</dc:creator>
  <cp:lastModifiedBy>ADMINIBM</cp:lastModifiedBy>
  <dcterms:created xsi:type="dcterms:W3CDTF">2016-06-27T01:05:19Z</dcterms:created>
  <dcterms:modified xsi:type="dcterms:W3CDTF">2016-07-11T11:07:22Z</dcterms:modified>
</cp:coreProperties>
</file>