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05" yWindow="105" windowWidth="17460" windowHeight="9405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44525"/>
</workbook>
</file>

<file path=xl/calcChain.xml><?xml version="1.0" encoding="utf-8"?>
<calcChain xmlns="http://schemas.openxmlformats.org/spreadsheetml/2006/main"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F37" i="45"/>
  <c r="F38" i="45" s="1"/>
  <c r="W37" i="45"/>
  <c r="X37" i="45"/>
  <c r="Y37" i="45"/>
  <c r="Z37" i="45"/>
  <c r="Q37" i="45"/>
  <c r="P37" i="45"/>
  <c r="O37" i="45"/>
  <c r="N37" i="45"/>
  <c r="H37" i="45"/>
  <c r="G37" i="45"/>
  <c r="E37" i="45"/>
  <c r="E24" i="45"/>
  <c r="F24" i="45"/>
  <c r="G24" i="45"/>
  <c r="H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F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U38" i="45" s="1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H25" i="45"/>
  <c r="G25" i="45"/>
  <c r="F25" i="45"/>
  <c r="E25" i="45"/>
  <c r="Z12" i="45"/>
  <c r="Y12" i="45"/>
  <c r="X12" i="45"/>
  <c r="W12" i="45"/>
  <c r="Q12" i="45"/>
  <c r="P12" i="45"/>
  <c r="O12" i="45"/>
  <c r="N12" i="45"/>
  <c r="H12" i="45"/>
  <c r="G12" i="45"/>
  <c r="F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L38" i="45" l="1"/>
  <c r="C38" i="45"/>
  <c r="L12" i="45"/>
  <c r="U12" i="45"/>
  <c r="C25" i="45"/>
  <c r="L25" i="45"/>
  <c r="U25" i="45"/>
  <c r="C12" i="45"/>
  <c r="AE6" i="45"/>
  <c r="AH6" i="45" s="1"/>
  <c r="AE5" i="45"/>
  <c r="AH12" i="45" s="1"/>
  <c r="AG6" i="45"/>
  <c r="AG5" i="45"/>
  <c r="AG3" i="45"/>
  <c r="AG4" i="45"/>
  <c r="AE3" i="45"/>
  <c r="AE4" i="45"/>
  <c r="AG4" i="42"/>
  <c r="AE4" i="42"/>
  <c r="Z38" i="42"/>
  <c r="Y38" i="42"/>
  <c r="W38" i="42"/>
  <c r="U38" i="42" s="1"/>
  <c r="Q38" i="42"/>
  <c r="P38" i="42"/>
  <c r="N38" i="42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L25" i="42" s="1"/>
  <c r="H24" i="42"/>
  <c r="H25" i="42" s="1"/>
  <c r="G24" i="42"/>
  <c r="G25" i="42" s="1"/>
  <c r="E24" i="42"/>
  <c r="E25" i="42" s="1"/>
  <c r="Z11" i="42"/>
  <c r="Z12" i="42" s="1"/>
  <c r="Y12" i="42"/>
  <c r="W11" i="42"/>
  <c r="W12" i="42" s="1"/>
  <c r="Q11" i="42"/>
  <c r="Q12" i="42" s="1"/>
  <c r="P11" i="42"/>
  <c r="P12" i="42" s="1"/>
  <c r="N11" i="42"/>
  <c r="H11" i="42"/>
  <c r="H12" i="42" s="1"/>
  <c r="G11" i="42"/>
  <c r="G12" i="42" s="1"/>
  <c r="E12" i="42"/>
  <c r="C12" i="42" s="1"/>
  <c r="U12" i="42" l="1"/>
  <c r="C38" i="42"/>
  <c r="U25" i="42"/>
  <c r="C25" i="42"/>
  <c r="L38" i="42"/>
  <c r="AH5" i="45"/>
  <c r="AF5" i="45"/>
  <c r="AF6" i="45"/>
  <c r="AH3" i="45"/>
  <c r="AH11" i="45"/>
  <c r="AF4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AF4" i="42" s="1"/>
  <c r="L12" i="42"/>
  <c r="AH3" i="42"/>
  <c r="D2" i="34"/>
  <c r="AH5" i="42"/>
  <c r="AH6" i="42"/>
  <c r="AF3" i="42" l="1"/>
  <c r="AF6" i="42"/>
  <c r="AG7" i="42"/>
  <c r="AF5" i="42"/>
  <c r="D33" i="34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<sst xmlns="http://schemas.openxmlformats.org/spreadsheetml/2006/main" count="781" uniqueCount="198">
  <si>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</si>
  <si>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</si>
  <si>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</si>
  <si>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</si>
  <si>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</si>
  <si>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</si>
  <si>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</si>
  <si>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</si>
  <si>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</si>
  <si>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</si>
  <si>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</si>
  <si>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</si>
  <si>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</si>
  <si>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</si>
  <si>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</si>
  <si>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</si>
  <si>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</si>
  <si>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</si>
  <si>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</si>
  <si>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</si>
  <si>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</si>
  <si>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</si>
  <si>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</si>
  <si>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</si>
  <si>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</si>
  <si>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</si>
  <si>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</si>
  <si>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</si>
  <si>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</si>
  <si>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</si>
  <si>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</si>
  <si>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</si>
  <si>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</si>
  <si>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</si>
  <si>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</si>
  <si>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</si>
  <si>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</si>
  <si>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</si>
  <si>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</si>
  <si>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</si>
  <si>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</si>
  <si>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</si>
  <si>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</si>
  <si>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</si>
  <si>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</si>
  <si>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</si>
  <si>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</si>
  <si>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</si>
  <si>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</si>
  <si>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</si>
  <si>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</si>
  <si>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</si>
  <si>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</si>
  <si>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</si>
  <si>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</si>
  <si>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</si>
  <si>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</si>
  <si>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</si>
  <si>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</si>
  <si>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</si>
  <si>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</si>
  <si>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</si>
  <si>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</si>
  <si>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</si>
  <si>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</si>
  <si>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</si>
  <si>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</si>
  <si>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</si>
  <si>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</si>
  <si>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</si>
  <si>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</si>
  <si>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</si>
  <si>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</si>
  <si>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</si>
  <si>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</si>
  <si>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</si>
  <si>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</si>
  <si>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</si>
  <si>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</si>
  <si>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</si>
  <si>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</si>
  <si>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</si>
  <si>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</si>
  <si>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</si>
  <si>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</si>
  <si>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</si>
  <si>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</si>
  <si>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</si>
  <si>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</si>
  <si>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</si>
  <si>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</si>
  <si>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</si>
  <si>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</si>
  <si>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</si>
  <si>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</si>
  <si>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</si>
  <si>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</si>
  <si>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</si>
  <si>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</si>
  <si>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</si>
  <si>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</si>
  <si>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</si>
  <si>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</si>
  <si>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</si>
  <si>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</si>
  <si>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</si>
  <si>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</si>
  <si>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</si>
  <si>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</si>
  <si>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</si>
  <si>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</si>
  <si>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</si>
  <si>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</si>
  <si>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</si>
  <si>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</si>
  <si>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</si>
  <si>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</si>
  <si>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</si>
  <si>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</si>
  <si>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</si>
  <si>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</si>
  <si>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</si>
  <si>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</si>
  <si>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</si>
  <si>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</si>
  <si>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</si>
  <si>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</si>
  <si>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</si>
  <si>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</si>
  <si>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</si>
  <si>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</si>
  <si>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</si>
  <si>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</si>
  <si>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</si>
  <si>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</si>
  <si>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</si>
  <si>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</si>
  <si>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</si>
  <si>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</si>
  <si>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</si>
  <si>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</si>
  <si>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</si>
  <si>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</si>
  <si>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</si>
  <si>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</si>
  <si>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</si>
  <si>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</si>
  <si>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</si>
  <si>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</si>
  <si>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</si>
  <si>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</si>
  <si>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</si>
  <si>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</si>
  <si>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</si>
  <si>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</si>
  <si>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</si>
  <si>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</si>
  <si>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</si>
  <si>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</si>
  <si>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</si>
  <si>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</si>
  <si>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</si>
  <si>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</si>
  <si>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</si>
  <si>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</si>
  <si>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</si>
  <si>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Peito de frango</t>
  </si>
  <si>
    <t>Ovos inteiros</t>
  </si>
  <si>
    <t xml:space="preserve">40g </t>
  </si>
  <si>
    <t>Whey 80% Growth</t>
  </si>
  <si>
    <t>200ml</t>
  </si>
  <si>
    <t>Leite desnatado</t>
  </si>
  <si>
    <t>100g</t>
  </si>
  <si>
    <t>20g</t>
  </si>
  <si>
    <t>Azeite extra virgem</t>
  </si>
  <si>
    <t>Creatina</t>
  </si>
  <si>
    <t>ZMA</t>
  </si>
  <si>
    <t>Multi vit</t>
  </si>
  <si>
    <t>Multi Vit</t>
  </si>
  <si>
    <t>50g</t>
  </si>
  <si>
    <t>1cap</t>
  </si>
  <si>
    <t>2cap</t>
  </si>
  <si>
    <t>200g</t>
  </si>
  <si>
    <t>Café da manhã</t>
  </si>
  <si>
    <t>Lanche da manhã</t>
  </si>
  <si>
    <t>Almoço</t>
  </si>
  <si>
    <t>Lanche da tarde</t>
  </si>
  <si>
    <t>Pré treino</t>
  </si>
  <si>
    <t>Pós treino liquido</t>
  </si>
  <si>
    <t>Jantar</t>
  </si>
  <si>
    <t>Antes de dormir</t>
  </si>
  <si>
    <t>Abacate</t>
  </si>
  <si>
    <t>Vit C Growth</t>
  </si>
  <si>
    <t>Oléo de peixe Growth</t>
  </si>
  <si>
    <t>ZMA Growth</t>
  </si>
  <si>
    <t>12ml</t>
  </si>
  <si>
    <t>Brócolis</t>
  </si>
  <si>
    <t>Salada de folhas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</si>
</sst>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19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19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C11" sqref="C11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96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183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24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1.2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2565.9240000000004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tabSelected="1" workbookViewId="0">
      <selection activeCell="M45" sqref="M45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0.2986111111111111</v>
      </c>
      <c r="D2" s="331" t="s">
        <v>183</v>
      </c>
      <c r="E2" s="334"/>
      <c r="F2" s="334"/>
      <c r="G2" s="334"/>
      <c r="H2" s="334"/>
      <c r="I2" s="223"/>
      <c r="J2" s="67"/>
      <c r="K2" s="223"/>
      <c r="L2" s="243">
        <v>0.41666666666666669</v>
      </c>
      <c r="M2" s="331" t="s">
        <v>184</v>
      </c>
      <c r="N2" s="334"/>
      <c r="O2" s="334"/>
      <c r="P2" s="334"/>
      <c r="Q2" s="334"/>
      <c r="R2" s="223"/>
      <c r="S2" s="71"/>
      <c r="T2" s="223"/>
      <c r="U2" s="243">
        <v>0.52083333333333337</v>
      </c>
      <c r="V2" s="331" t="s">
        <v>185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159.6</v>
      </c>
      <c r="AF3" s="254">
        <f>AG3*100/(AG3+AG4+AG5+AG6)</f>
        <v>31.222184183498804</v>
      </c>
      <c r="AG3" s="288">
        <f>E12+N12+W12+W25+N25+E25+E38+N38+W38</f>
        <v>638.4</v>
      </c>
      <c r="AH3" s="327">
        <f>AE3/TMB!C3</f>
        <v>1.6624999999999999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 t="s">
        <v>168</v>
      </c>
      <c r="D4" s="261" t="s">
        <v>169</v>
      </c>
      <c r="E4" s="313">
        <v>32</v>
      </c>
      <c r="F4" s="292">
        <v>0</v>
      </c>
      <c r="G4" s="314">
        <v>2</v>
      </c>
      <c r="H4" s="286">
        <v>2.64</v>
      </c>
      <c r="I4" s="223"/>
      <c r="J4" s="52"/>
      <c r="K4" s="223"/>
      <c r="L4" s="100">
        <v>1</v>
      </c>
      <c r="M4" s="261" t="s">
        <v>106</v>
      </c>
      <c r="N4" s="313">
        <v>0</v>
      </c>
      <c r="O4" s="292">
        <v>0</v>
      </c>
      <c r="P4" s="314">
        <v>18</v>
      </c>
      <c r="Q4" s="286">
        <v>0</v>
      </c>
      <c r="R4" s="223"/>
      <c r="S4" s="55"/>
      <c r="T4" s="223"/>
      <c r="U4" s="100" t="s">
        <v>182</v>
      </c>
      <c r="V4" s="261" t="s">
        <v>166</v>
      </c>
      <c r="W4" s="313">
        <v>42.6</v>
      </c>
      <c r="X4" s="292">
        <v>0</v>
      </c>
      <c r="Y4" s="314">
        <v>0</v>
      </c>
      <c r="Z4" s="286">
        <v>5.33</v>
      </c>
      <c r="AA4" s="223"/>
      <c r="AB4" s="57"/>
      <c r="AC4" s="223"/>
      <c r="AD4" s="309" t="s">
        <v>150</v>
      </c>
      <c r="AE4" s="310">
        <f>F11+O11+X11+X24+O24+F24+F37+O37+X37</f>
        <v>18.2</v>
      </c>
      <c r="AF4" s="311">
        <f>AG4*100/(AG3+AG4+AG5+AG6)</f>
        <v>3.5604245121533724</v>
      </c>
      <c r="AG4" s="312">
        <f>F12+O12+X12+X25+O25+F25+F38+O38+X38</f>
        <v>72.8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170</v>
      </c>
      <c r="D5" s="261" t="s">
        <v>171</v>
      </c>
      <c r="E5" s="313">
        <v>6.4</v>
      </c>
      <c r="F5" s="292">
        <v>0</v>
      </c>
      <c r="G5" s="314">
        <v>9.4</v>
      </c>
      <c r="H5" s="286">
        <v>0.8</v>
      </c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 t="s">
        <v>179</v>
      </c>
      <c r="V5" s="261" t="s">
        <v>86</v>
      </c>
      <c r="W5" s="313">
        <v>0</v>
      </c>
      <c r="X5" s="292">
        <v>1.5</v>
      </c>
      <c r="Y5" s="314">
        <v>12.5</v>
      </c>
      <c r="Z5" s="286">
        <v>0.5</v>
      </c>
      <c r="AA5" s="223"/>
      <c r="AB5" s="57"/>
      <c r="AC5" s="223"/>
      <c r="AD5" s="260" t="s">
        <v>22</v>
      </c>
      <c r="AE5" s="255">
        <f>G11+P11+Y11+G24+P24+Y24+G37+P37+Y37</f>
        <v>124.80000000000001</v>
      </c>
      <c r="AF5" s="256">
        <f>AG5*100/(AG3+AG4+AG5+AG6)</f>
        <v>24.414339511908839</v>
      </c>
      <c r="AG5" s="289">
        <f>G12+P12+Y12+Y25+P25+G25+G38+P38+Y38</f>
        <v>499.2</v>
      </c>
      <c r="AH5" s="328">
        <f>AE5/TMB!C3</f>
        <v>1.3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173</v>
      </c>
      <c r="D6" s="261" t="s">
        <v>99</v>
      </c>
      <c r="E6" s="313">
        <v>0</v>
      </c>
      <c r="F6" s="292">
        <v>2.8</v>
      </c>
      <c r="G6" s="314">
        <v>13.4</v>
      </c>
      <c r="H6" s="286">
        <v>1.2</v>
      </c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 t="s">
        <v>145</v>
      </c>
      <c r="V6" s="261" t="s">
        <v>109</v>
      </c>
      <c r="W6" s="313">
        <v>0</v>
      </c>
      <c r="X6" s="292">
        <v>7.6</v>
      </c>
      <c r="Y6" s="314">
        <v>7.6</v>
      </c>
      <c r="Z6" s="286">
        <v>13.2</v>
      </c>
      <c r="AA6" s="223"/>
      <c r="AB6" s="57"/>
      <c r="AC6" s="223"/>
      <c r="AD6" s="263" t="s">
        <v>56</v>
      </c>
      <c r="AE6" s="257">
        <f>H11+Q11+Z11+Z24+Q24+H24+H37+Q37+Z37</f>
        <v>92.7</v>
      </c>
      <c r="AF6" s="258">
        <f>AG6*100/(AG3+AG4+AG5+AG6)</f>
        <v>40.803051792438993</v>
      </c>
      <c r="AG6" s="290">
        <f>H12+Q12+Z12+Z25+Q25+H25+H38+Q38+Z38</f>
        <v>834.3</v>
      </c>
      <c r="AH6" s="329">
        <f>AE6/TMB!C3</f>
        <v>0.96562500000000007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 t="s">
        <v>195</v>
      </c>
      <c r="D7" s="261" t="s">
        <v>174</v>
      </c>
      <c r="E7" s="313">
        <v>0</v>
      </c>
      <c r="F7" s="292">
        <v>0</v>
      </c>
      <c r="G7" s="314">
        <v>0</v>
      </c>
      <c r="H7" s="286">
        <v>11</v>
      </c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 t="s">
        <v>181</v>
      </c>
      <c r="V7" s="261" t="s">
        <v>178</v>
      </c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2044.6999999999998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 t="s">
        <v>180</v>
      </c>
      <c r="D8" s="261" t="s">
        <v>192</v>
      </c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 t="s">
        <v>196</v>
      </c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-521.22400000000061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 t="s">
        <v>197</v>
      </c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38.4</v>
      </c>
      <c r="F11" s="294">
        <f>F5+F6+F7+F8+F9+F10+F4</f>
        <v>2.8</v>
      </c>
      <c r="G11" s="231">
        <f>G5+G6+G7+G8+G9+G10+G4</f>
        <v>24.8</v>
      </c>
      <c r="H11" s="232">
        <f>H5+H6+H7+H8+H9+H10+H4</f>
        <v>15.64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18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42.6</v>
      </c>
      <c r="X11" s="294">
        <f>X4+X5+X6+X7+X8+X9+X10</f>
        <v>9.1</v>
      </c>
      <c r="Y11" s="231">
        <f>Y4+Y5+Y6+Y7+Y8+Y9+Y10</f>
        <v>20.100000000000001</v>
      </c>
      <c r="Z11" s="232">
        <f>Z4+Z5+Z6+Z7+Z8+Z9+Z10</f>
        <v>19.03</v>
      </c>
      <c r="AA11" s="223"/>
      <c r="AB11" s="57"/>
      <c r="AC11" s="236"/>
      <c r="AD11" s="382" t="s">
        <v>154</v>
      </c>
      <c r="AE11" s="383">
        <v>2</v>
      </c>
      <c r="AF11" s="384" t="s">
        <v>29</v>
      </c>
      <c r="AG11" s="385">
        <f>AE11*TMB!C3</f>
        <v>192</v>
      </c>
      <c r="AH11" s="389">
        <f>AE3-AG11</f>
        <v>-32.400000000000006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404.76</v>
      </c>
      <c r="D12" s="407" t="s">
        <v>6</v>
      </c>
      <c r="E12" s="230">
        <f>E11*4</f>
        <v>153.6</v>
      </c>
      <c r="F12" s="294">
        <f>F11*4</f>
        <v>11.2</v>
      </c>
      <c r="G12" s="231">
        <f>G11*4</f>
        <v>99.2</v>
      </c>
      <c r="H12" s="232">
        <f>H11*9</f>
        <v>140.76</v>
      </c>
      <c r="I12" s="223"/>
      <c r="J12" s="71"/>
      <c r="K12" s="223"/>
      <c r="L12" s="228">
        <f>N12+P12+Q12+O12</f>
        <v>72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72</v>
      </c>
      <c r="Q12" s="232">
        <f>Q11*9</f>
        <v>0</v>
      </c>
      <c r="R12" s="223"/>
      <c r="S12" s="56"/>
      <c r="T12" s="223"/>
      <c r="U12" s="228">
        <f>W12+Y12+Z12+X12</f>
        <v>458.47</v>
      </c>
      <c r="V12" s="407" t="s">
        <v>6</v>
      </c>
      <c r="W12" s="230">
        <f>W11*4</f>
        <v>170.4</v>
      </c>
      <c r="X12" s="294">
        <f>X11*4</f>
        <v>36.4</v>
      </c>
      <c r="Y12" s="231">
        <f>Y11*4</f>
        <v>80.400000000000006</v>
      </c>
      <c r="Z12" s="232">
        <f>Z11*9</f>
        <v>171.27</v>
      </c>
      <c r="AA12" s="223"/>
      <c r="AB12" s="57"/>
      <c r="AC12" s="236"/>
      <c r="AD12" s="381" t="s">
        <v>22</v>
      </c>
      <c r="AE12" s="386">
        <v>2</v>
      </c>
      <c r="AF12" s="387" t="s">
        <v>29</v>
      </c>
      <c r="AG12" s="388">
        <f>AE12*TMB!C3</f>
        <v>192</v>
      </c>
      <c r="AH12" s="389">
        <f>AE5-AG12</f>
        <v>-67.199999999999989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0.64583333333333337</v>
      </c>
      <c r="D15" s="331" t="s">
        <v>186</v>
      </c>
      <c r="E15" s="334"/>
      <c r="F15" s="334"/>
      <c r="G15" s="334"/>
      <c r="H15" s="334"/>
      <c r="I15" s="223"/>
      <c r="J15" s="67"/>
      <c r="K15" s="223"/>
      <c r="L15" s="243">
        <v>0.79166666666666663</v>
      </c>
      <c r="M15" s="331" t="s">
        <v>187</v>
      </c>
      <c r="N15" s="334"/>
      <c r="O15" s="334"/>
      <c r="P15" s="334"/>
      <c r="Q15" s="334"/>
      <c r="R15" s="223"/>
      <c r="S15" s="71"/>
      <c r="T15" s="223"/>
      <c r="U15" s="243">
        <v>0.89583333333333337</v>
      </c>
      <c r="V15" s="331" t="s">
        <v>188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>
        <v>1</v>
      </c>
      <c r="D17" s="261" t="s">
        <v>106</v>
      </c>
      <c r="E17" s="313">
        <v>0</v>
      </c>
      <c r="F17" s="292">
        <v>0</v>
      </c>
      <c r="G17" s="314">
        <v>18</v>
      </c>
      <c r="H17" s="286">
        <v>0</v>
      </c>
      <c r="I17" s="237"/>
      <c r="J17" s="58"/>
      <c r="K17" s="237"/>
      <c r="L17" s="100">
        <v>4</v>
      </c>
      <c r="M17" s="261" t="s">
        <v>167</v>
      </c>
      <c r="N17" s="313">
        <v>24</v>
      </c>
      <c r="O17" s="292">
        <v>0</v>
      </c>
      <c r="P17" s="314">
        <v>6</v>
      </c>
      <c r="Q17" s="286">
        <v>24</v>
      </c>
      <c r="R17" s="237"/>
      <c r="S17" s="52"/>
      <c r="T17" s="237"/>
      <c r="U17" s="100" t="s">
        <v>132</v>
      </c>
      <c r="V17" s="261" t="s">
        <v>175</v>
      </c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192</v>
      </c>
      <c r="AF17" s="398">
        <v>6</v>
      </c>
      <c r="AG17" s="403">
        <f>AE17/AF17</f>
        <v>32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 t="s">
        <v>173</v>
      </c>
      <c r="M18" s="261" t="s">
        <v>99</v>
      </c>
      <c r="N18" s="313">
        <v>0</v>
      </c>
      <c r="O18" s="292">
        <v>2.8</v>
      </c>
      <c r="P18" s="314">
        <v>13.4</v>
      </c>
      <c r="Q18" s="286">
        <v>1.2</v>
      </c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192</v>
      </c>
      <c r="AF18" s="400">
        <v>6</v>
      </c>
      <c r="AG18" s="404">
        <f>AE18/AF18</f>
        <v>32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>
        <v>1</v>
      </c>
      <c r="M19" s="261" t="s">
        <v>176</v>
      </c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6</v>
      </c>
      <c r="AG19" s="405">
        <f>AE19/AF19</f>
        <v>19.166666666666668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/>
      <c r="AO21" s="282"/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/>
      <c r="AO22" s="282"/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/>
      <c r="AO23" s="282"/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18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24</v>
      </c>
      <c r="O24" s="294">
        <f>O17+O18+O19+O20+O21+O22+O23</f>
        <v>2.8</v>
      </c>
      <c r="P24" s="231">
        <f>P17+P18+P19+P20+P21+P22+P23</f>
        <v>19.399999999999999</v>
      </c>
      <c r="Q24" s="232">
        <f>Q17+Q18+Q19+Q20+Q21+Q22+Q23</f>
        <v>25.2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/>
      <c r="AO24" s="282"/>
    </row>
    <row r="25" spans="1:41" ht="12" customHeight="1" x14ac:dyDescent="0.2">
      <c r="A25" s="55"/>
      <c r="B25" s="237"/>
      <c r="C25" s="228">
        <f>E25+G25+H25+F25</f>
        <v>72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72</v>
      </c>
      <c r="H25" s="232">
        <f>H24*9</f>
        <v>0</v>
      </c>
      <c r="I25" s="237"/>
      <c r="J25" s="67"/>
      <c r="K25" s="237"/>
      <c r="L25" s="228">
        <f>N25+P25+Q25+O25</f>
        <v>411.59999999999997</v>
      </c>
      <c r="M25" s="407" t="s">
        <v>6</v>
      </c>
      <c r="N25" s="230">
        <f>N24*4</f>
        <v>96</v>
      </c>
      <c r="O25" s="294">
        <f>O24*4</f>
        <v>11.2</v>
      </c>
      <c r="P25" s="231">
        <f>P24*4</f>
        <v>77.599999999999994</v>
      </c>
      <c r="Q25" s="232">
        <f>Q24*9</f>
        <v>226.79999999999998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243">
        <v>0.91666666666666663</v>
      </c>
      <c r="D28" s="331" t="s">
        <v>189</v>
      </c>
      <c r="E28" s="334"/>
      <c r="F28" s="334"/>
      <c r="G28" s="334"/>
      <c r="H28" s="334"/>
      <c r="I28" s="223"/>
      <c r="J28" s="67"/>
      <c r="K28" s="223"/>
      <c r="L28" s="243">
        <v>0.93055555555555547</v>
      </c>
      <c r="M28" s="331" t="s">
        <v>190</v>
      </c>
      <c r="N28" s="334"/>
      <c r="O28" s="334"/>
      <c r="P28" s="334"/>
      <c r="Q28" s="334"/>
      <c r="R28" s="223"/>
      <c r="S28" s="71"/>
      <c r="T28" s="223"/>
      <c r="U28" s="243">
        <v>0</v>
      </c>
      <c r="V28" s="331" t="s">
        <v>161</v>
      </c>
      <c r="W28" s="334"/>
      <c r="X28" s="334"/>
      <c r="Y28" s="334"/>
      <c r="Z28" s="334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 t="s">
        <v>182</v>
      </c>
      <c r="D30" s="261" t="s">
        <v>166</v>
      </c>
      <c r="E30" s="313">
        <v>42.6</v>
      </c>
      <c r="F30" s="292">
        <v>0</v>
      </c>
      <c r="G30" s="314">
        <v>0</v>
      </c>
      <c r="H30" s="286">
        <v>5.33</v>
      </c>
      <c r="I30" s="239">
        <v>8</v>
      </c>
      <c r="J30" s="55"/>
      <c r="K30" s="239"/>
      <c r="L30" s="100" t="s">
        <v>172</v>
      </c>
      <c r="M30" s="261" t="s">
        <v>191</v>
      </c>
      <c r="N30" s="313">
        <v>0</v>
      </c>
      <c r="O30" s="292">
        <v>2</v>
      </c>
      <c r="P30" s="314">
        <v>9</v>
      </c>
      <c r="Q30" s="286">
        <v>15</v>
      </c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 t="s">
        <v>179</v>
      </c>
      <c r="D31" s="261" t="s">
        <v>86</v>
      </c>
      <c r="E31" s="313">
        <v>0</v>
      </c>
      <c r="F31" s="292">
        <v>1.5</v>
      </c>
      <c r="G31" s="314">
        <v>12.5</v>
      </c>
      <c r="H31" s="286">
        <v>0.5</v>
      </c>
      <c r="I31" s="223"/>
      <c r="J31" s="64"/>
      <c r="K31" s="223"/>
      <c r="L31" s="100" t="s">
        <v>181</v>
      </c>
      <c r="M31" s="261" t="s">
        <v>177</v>
      </c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>
        <v>2</v>
      </c>
      <c r="D32" s="261" t="s">
        <v>167</v>
      </c>
      <c r="E32" s="313">
        <v>12</v>
      </c>
      <c r="F32" s="292">
        <v>0</v>
      </c>
      <c r="G32" s="314">
        <v>3</v>
      </c>
      <c r="H32" s="286">
        <v>12</v>
      </c>
      <c r="I32" s="223"/>
      <c r="J32" s="71"/>
      <c r="K32" s="223"/>
      <c r="L32" s="100" t="s">
        <v>180</v>
      </c>
      <c r="M32" s="261" t="s">
        <v>192</v>
      </c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 t="s">
        <v>196</v>
      </c>
      <c r="E33" s="313"/>
      <c r="F33" s="292"/>
      <c r="G33" s="314"/>
      <c r="H33" s="286"/>
      <c r="I33" s="223"/>
      <c r="J33" s="71"/>
      <c r="K33" s="223"/>
      <c r="L33" s="100" t="s">
        <v>181</v>
      </c>
      <c r="M33" s="261" t="s">
        <v>193</v>
      </c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 t="s">
        <v>197</v>
      </c>
      <c r="E34" s="313"/>
      <c r="F34" s="292"/>
      <c r="G34" s="314"/>
      <c r="H34" s="286"/>
      <c r="I34" s="223"/>
      <c r="J34" s="52"/>
      <c r="K34" s="223"/>
      <c r="L34" s="100" t="s">
        <v>181</v>
      </c>
      <c r="M34" s="261" t="s">
        <v>194</v>
      </c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54.6</v>
      </c>
      <c r="F37" s="294">
        <f>F30+F31+F32+F33+F34+F35+F36</f>
        <v>1.5</v>
      </c>
      <c r="G37" s="231">
        <f>G30+G31+G32+G34+G36+G35+G33</f>
        <v>15.5</v>
      </c>
      <c r="H37" s="232">
        <f>H30+H31+H32+H34+H36+H33+H35</f>
        <v>17.829999999999998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0</v>
      </c>
      <c r="O37" s="294">
        <f>O30+O31+O32+O34+O36+O33+O35</f>
        <v>2</v>
      </c>
      <c r="P37" s="231">
        <f>P30+P31+P32+P34+P36+P35+P33</f>
        <v>9</v>
      </c>
      <c r="Q37" s="232">
        <f>Q30+Q31+Q32+Q34+Q36+Q35+Q33</f>
        <v>15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Z30+Z31+Z32+Z34+Z36+Z35+Z33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446.86999999999995</v>
      </c>
      <c r="D38" s="407" t="s">
        <v>6</v>
      </c>
      <c r="E38" s="230">
        <f>E37*4</f>
        <v>218.4</v>
      </c>
      <c r="F38" s="294">
        <f>F37*4</f>
        <v>6</v>
      </c>
      <c r="G38" s="231">
        <f>G37*4</f>
        <v>62</v>
      </c>
      <c r="H38" s="232">
        <f>H37*9</f>
        <v>160.46999999999997</v>
      </c>
      <c r="I38" s="223"/>
      <c r="J38" s="52"/>
      <c r="K38" s="223"/>
      <c r="L38" s="228">
        <f>N38+P38+Q38+O38</f>
        <v>179</v>
      </c>
      <c r="M38" s="407" t="s">
        <v>6</v>
      </c>
      <c r="N38" s="230">
        <f>N37*4</f>
        <v>0</v>
      </c>
      <c r="O38" s="294">
        <f>O37*4</f>
        <v>8</v>
      </c>
      <c r="P38" s="231">
        <f>P37*4</f>
        <v>36</v>
      </c>
      <c r="Q38" s="232">
        <f>Q37*9</f>
        <v>135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workbookViewId="0">
      <selection activeCell="H53" sqref="H53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</v>
      </c>
      <c r="AF3" s="254">
        <f>AG3*100/(AG3+AG4+AG5+AG6)</f>
        <v>19.047619047619047</v>
      </c>
      <c r="AG3" s="288">
        <f>E12+N12+W12+W25+N25+E25+E38+N38+W38</f>
        <v>4</v>
      </c>
      <c r="AH3" s="327">
        <f>AE3/TMB!C3</f>
        <v>1.0416666666666666E-2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/>
      <c r="D4" s="261"/>
      <c r="E4" s="313">
        <v>1</v>
      </c>
      <c r="F4" s="292">
        <v>1</v>
      </c>
      <c r="G4" s="314">
        <v>1</v>
      </c>
      <c r="H4" s="286">
        <v>1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1</v>
      </c>
      <c r="AF4" s="311">
        <f>AG4*100/(AG3+AG4+AG5+AG6)</f>
        <v>19.047619047619047</v>
      </c>
      <c r="AG4" s="312">
        <f>F12+O12+X12+X25+O25+F25+F38+O38+X38</f>
        <v>4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/>
      <c r="D5" s="261"/>
      <c r="E5" s="313"/>
      <c r="F5" s="292"/>
      <c r="G5" s="314"/>
      <c r="H5" s="286"/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</v>
      </c>
      <c r="AF5" s="256">
        <f>AG5*100/(AG3+AG4+AG5+AG6)</f>
        <v>19.047619047619047</v>
      </c>
      <c r="AG5" s="289">
        <f>G12+P12+Y12+Y25+P25+G25+G38+P38+Y38</f>
        <v>4</v>
      </c>
      <c r="AH5" s="328">
        <f>AE5/TMB!C3</f>
        <v>1.0416666666666666E-2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1</v>
      </c>
      <c r="AF6" s="258">
        <f>AG6*100/(AG3+AG4+AG5+AG6)</f>
        <v>42.857142857142854</v>
      </c>
      <c r="AG6" s="290">
        <f>H12+Q12+Z12+Z25+Q25+H25+H38+Q38+Z38</f>
        <v>9</v>
      </c>
      <c r="AH6" s="329">
        <f>AE6/TMB!C3</f>
        <v>1.0416666666666666E-2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21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-2544.9240000000004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1</v>
      </c>
      <c r="F11" s="294">
        <f>F5+F6+F7+F8+F9+F10+F4</f>
        <v>1</v>
      </c>
      <c r="G11" s="231">
        <f>G5+G6+G7+G8+G9+G10+G4</f>
        <v>1</v>
      </c>
      <c r="H11" s="232">
        <f>H5+H6+H7+H8+H9+H10+H4</f>
        <v>1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0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288</v>
      </c>
      <c r="AH11" s="389">
        <f>AE3-AG11</f>
        <v>-287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21</v>
      </c>
      <c r="D12" s="407" t="s">
        <v>6</v>
      </c>
      <c r="E12" s="230">
        <f>E11*4</f>
        <v>4</v>
      </c>
      <c r="F12" s="294">
        <f>F11*4</f>
        <v>4</v>
      </c>
      <c r="G12" s="231">
        <f>G11*4</f>
        <v>4</v>
      </c>
      <c r="H12" s="232">
        <f>H11*9</f>
        <v>9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4</v>
      </c>
      <c r="AF12" s="387" t="s">
        <v>29</v>
      </c>
      <c r="AG12" s="388">
        <f>AE12*TMB!C3</f>
        <v>384</v>
      </c>
      <c r="AH12" s="389">
        <f>AE5-AG12</f>
        <v>-383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288</v>
      </c>
      <c r="AF17" s="398">
        <v>7</v>
      </c>
      <c r="AG17" s="403">
        <f>AE17/AF17</f>
        <v>41.142857142857146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384</v>
      </c>
      <c r="AF18" s="400">
        <v>4</v>
      </c>
      <c r="AG18" s="404">
        <f>AE18/AF18</f>
        <v>96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opLeftCell="A34" zoomScaleNormal="100" workbookViewId="0">
      <selection activeCell="J54" sqref="J54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2044.6999999999998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Café da manhã</v>
      </c>
      <c r="D4" s="332">
        <f>'Dieta ON'!C2</f>
        <v>0.2986111111111111</v>
      </c>
      <c r="E4" s="364"/>
      <c r="F4" s="323" t="str">
        <f>'Dieta ON'!M2</f>
        <v>Lanche da manhã</v>
      </c>
      <c r="G4" s="365">
        <f>'Dieta ON'!L2</f>
        <v>0.41666666666666669</v>
      </c>
      <c r="H4" s="364"/>
      <c r="I4" s="151" t="str">
        <f>'Dieta ON'!V2</f>
        <v>Almoço</v>
      </c>
      <c r="J4" s="332">
        <f>'Dieta ON'!U2</f>
        <v>0.52083333333333337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Whey 80% Growth</v>
      </c>
      <c r="D5" s="152" t="str">
        <f>'Dieta ON'!C4</f>
        <v xml:space="preserve">40g </v>
      </c>
      <c r="E5" s="359"/>
      <c r="F5" s="326" t="str">
        <f>'Dieta ON'!M4</f>
        <v>Maçã</v>
      </c>
      <c r="G5" s="366">
        <f>'Dieta ON'!L4</f>
        <v>1</v>
      </c>
      <c r="H5" s="359"/>
      <c r="I5" s="153" t="str">
        <f>'Dieta ON'!V4</f>
        <v>Peito de frango</v>
      </c>
      <c r="J5" s="152" t="str">
        <f>'Dieta ON'!U4</f>
        <v>200g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Leite desnatado</v>
      </c>
      <c r="D6" s="152" t="str">
        <f>'Dieta ON'!C5</f>
        <v>200ml</v>
      </c>
      <c r="E6" s="359"/>
      <c r="F6" s="326">
        <f>'Dieta ON'!M5</f>
        <v>0</v>
      </c>
      <c r="G6" s="366">
        <f>'Dieta ON'!L5</f>
        <v>0</v>
      </c>
      <c r="H6" s="359"/>
      <c r="I6" s="153" t="str">
        <f>'Dieta ON'!V5</f>
        <v>Arroz integral</v>
      </c>
      <c r="J6" s="152" t="str">
        <f>'Dieta ON'!U5</f>
        <v>50g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Aveia</v>
      </c>
      <c r="D7" s="152" t="str">
        <f>'Dieta ON'!C6</f>
        <v>20g</v>
      </c>
      <c r="E7" s="359"/>
      <c r="F7" s="326">
        <f>'Dieta ON'!M6</f>
        <v>0</v>
      </c>
      <c r="G7" s="366">
        <f>'Dieta ON'!L6</f>
        <v>0</v>
      </c>
      <c r="H7" s="359"/>
      <c r="I7" s="153" t="str">
        <f>'Dieta ON'!V6</f>
        <v>Amendoim</v>
      </c>
      <c r="J7" s="152" t="str">
        <f>'Dieta ON'!U6</f>
        <v>40g</v>
      </c>
      <c r="K7" s="204"/>
      <c r="L7" s="326"/>
      <c r="M7" s="325"/>
      <c r="O7" s="102"/>
    </row>
    <row r="8" spans="2:15" ht="15" customHeight="1" x14ac:dyDescent="0.25">
      <c r="B8" s="204"/>
      <c r="C8" s="153" t="str">
        <f>'Dieta ON'!D7</f>
        <v>Azeite extra virgem</v>
      </c>
      <c r="D8" s="152" t="str">
        <f>'Dieta ON'!C7</f>
        <v>12ml</v>
      </c>
      <c r="E8" s="359"/>
      <c r="F8" s="326">
        <f>'Dieta ON'!M7</f>
        <v>0</v>
      </c>
      <c r="G8" s="366">
        <f>'Dieta ON'!L7</f>
        <v>0</v>
      </c>
      <c r="H8" s="359"/>
      <c r="I8" s="153" t="str">
        <f>'Dieta ON'!V7</f>
        <v>Multi Vit</v>
      </c>
      <c r="J8" s="152" t="str">
        <f>'Dieta ON'!U7</f>
        <v>2cap</v>
      </c>
      <c r="K8" s="204"/>
      <c r="L8" s="326"/>
      <c r="M8" s="325"/>
      <c r="O8" s="102"/>
    </row>
    <row r="9" spans="2:15" ht="15" customHeight="1" x14ac:dyDescent="0.25">
      <c r="B9" s="204"/>
      <c r="C9" s="153" t="str">
        <f>'Dieta ON'!D8</f>
        <v>Vit C Growth</v>
      </c>
      <c r="D9" s="152" t="str">
        <f>'Dieta ON'!C8</f>
        <v>1cap</v>
      </c>
      <c r="E9" s="359"/>
      <c r="F9" s="326">
        <f>'Dieta ON'!M8</f>
        <v>0</v>
      </c>
      <c r="G9" s="366">
        <f>'Dieta ON'!L8</f>
        <v>0</v>
      </c>
      <c r="H9" s="359"/>
      <c r="I9" s="153" t="str">
        <f>'Dieta ON'!V8</f>
        <v>Brócolis</v>
      </c>
      <c r="J9" s="152">
        <f>'Dieta ON'!U8</f>
        <v>0</v>
      </c>
      <c r="K9" s="204"/>
      <c r="L9" s="326"/>
      <c r="M9" s="325"/>
      <c r="O9" s="102"/>
    </row>
    <row r="10" spans="2:15" ht="15" customHeight="1" x14ac:dyDescent="0.25">
      <c r="B10" s="204"/>
      <c r="C10" s="153">
        <f>'Dieta ON'!D9</f>
        <v>0</v>
      </c>
      <c r="D10" s="152">
        <f>'Dieta ON'!C9</f>
        <v>0</v>
      </c>
      <c r="E10" s="359"/>
      <c r="F10" s="326">
        <f>'Dieta ON'!M9</f>
        <v>0</v>
      </c>
      <c r="G10" s="366">
        <f>'Dieta ON'!L9</f>
        <v>0</v>
      </c>
      <c r="H10" s="359"/>
      <c r="I10" s="153" t="str">
        <f>'Dieta ON'!V9</f>
        <v>Salada de folhas</v>
      </c>
      <c r="J10" s="152">
        <f>'Dieta ON'!U9</f>
        <v>0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Lanche da tarde</v>
      </c>
      <c r="D13" s="332">
        <f>'Dieta ON'!C15</f>
        <v>0.64583333333333337</v>
      </c>
      <c r="E13" s="364"/>
      <c r="F13" s="323" t="str">
        <f>'Dieta ON'!M15</f>
        <v>Pré treino</v>
      </c>
      <c r="G13" s="365">
        <f>'Dieta ON'!L15</f>
        <v>0.79166666666666663</v>
      </c>
      <c r="H13" s="364"/>
      <c r="I13" s="151" t="str">
        <f>'Dieta ON'!V15</f>
        <v>Pós treino liquido</v>
      </c>
      <c r="J13" s="332">
        <f>'Dieta ON'!U15</f>
        <v>0.89583333333333337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Maçã</v>
      </c>
      <c r="D14" s="153">
        <f>'Dieta ON'!C17</f>
        <v>1</v>
      </c>
      <c r="E14" s="359"/>
      <c r="F14" s="326" t="str">
        <f>'Dieta ON'!M17</f>
        <v>Ovos inteiros</v>
      </c>
      <c r="G14" s="366">
        <f>'Dieta ON'!L17</f>
        <v>4</v>
      </c>
      <c r="H14" s="359"/>
      <c r="I14" s="153" t="str">
        <f>'Dieta ON'!V17</f>
        <v>Creatina</v>
      </c>
      <c r="J14" s="152" t="str">
        <f>'Dieta ON'!U17</f>
        <v>5g</v>
      </c>
      <c r="K14" s="204"/>
      <c r="L14" s="326"/>
      <c r="M14" s="325"/>
      <c r="O14" s="102"/>
    </row>
    <row r="15" spans="2:15" ht="15" customHeight="1" x14ac:dyDescent="0.25">
      <c r="B15" s="204"/>
      <c r="C15" s="153">
        <f>'Dieta ON'!D18</f>
        <v>0</v>
      </c>
      <c r="D15" s="153">
        <f>'Dieta ON'!C18</f>
        <v>0</v>
      </c>
      <c r="E15" s="359"/>
      <c r="F15" s="326" t="str">
        <f>'Dieta ON'!M18</f>
        <v>Aveia</v>
      </c>
      <c r="G15" s="366" t="str">
        <f>'Dieta ON'!L18</f>
        <v>20g</v>
      </c>
      <c r="H15" s="359"/>
      <c r="I15" s="153">
        <f>'Dieta ON'!V18</f>
        <v>0</v>
      </c>
      <c r="J15" s="152">
        <f>'Dieta ON'!U18</f>
        <v>0</v>
      </c>
      <c r="K15" s="204"/>
      <c r="L15" s="326"/>
      <c r="M15" s="325"/>
      <c r="O15" s="102"/>
    </row>
    <row r="16" spans="2:15" ht="15" customHeight="1" x14ac:dyDescent="0.25">
      <c r="B16" s="204"/>
      <c r="C16" s="153">
        <f>'Dieta ON'!D19</f>
        <v>0</v>
      </c>
      <c r="D16" s="153">
        <f>'Dieta ON'!C19</f>
        <v>0</v>
      </c>
      <c r="E16" s="359"/>
      <c r="F16" s="326" t="str">
        <f>'Dieta ON'!M19</f>
        <v>ZMA</v>
      </c>
      <c r="G16" s="366">
        <f>'Dieta ON'!L19</f>
        <v>1</v>
      </c>
      <c r="H16" s="359"/>
      <c r="I16" s="153">
        <f>'Dieta ON'!V19</f>
        <v>0</v>
      </c>
      <c r="J16" s="152">
        <f>'Dieta ON'!U19</f>
        <v>0</v>
      </c>
      <c r="K16" s="204"/>
      <c r="L16" s="326"/>
      <c r="M16" s="325"/>
      <c r="O16" s="102"/>
    </row>
    <row r="17" spans="2:16" ht="15" customHeight="1" x14ac:dyDescent="0.25">
      <c r="B17" s="204"/>
      <c r="C17" s="153">
        <f>'Dieta ON'!D20</f>
        <v>0</v>
      </c>
      <c r="D17" s="153">
        <f>'Dieta ON'!C20</f>
        <v>0</v>
      </c>
      <c r="E17" s="359"/>
      <c r="F17" s="326">
        <f>'Dieta ON'!M20</f>
        <v>0</v>
      </c>
      <c r="G17" s="366">
        <f>'Dieta ON'!L20</f>
        <v>0</v>
      </c>
      <c r="H17" s="359"/>
      <c r="I17" s="153">
        <f>'Dieta ON'!V20</f>
        <v>0</v>
      </c>
      <c r="J17" s="152">
        <f>'Dieta ON'!U20</f>
        <v>0</v>
      </c>
      <c r="K17" s="204"/>
      <c r="L17" s="326"/>
      <c r="M17" s="325"/>
      <c r="O17" s="102"/>
    </row>
    <row r="18" spans="2:16" ht="15" customHeight="1" x14ac:dyDescent="0.25">
      <c r="B18" s="204"/>
      <c r="C18" s="153">
        <f>'Dieta ON'!D21</f>
        <v>0</v>
      </c>
      <c r="D18" s="153">
        <f>'Dieta ON'!C21</f>
        <v>0</v>
      </c>
      <c r="E18" s="359"/>
      <c r="F18" s="326">
        <f>'Dieta ON'!M21</f>
        <v>0</v>
      </c>
      <c r="G18" s="366">
        <f>'Dieta ON'!L21</f>
        <v>0</v>
      </c>
      <c r="H18" s="359"/>
      <c r="I18" s="153">
        <f>'Dieta ON'!V21</f>
        <v>0</v>
      </c>
      <c r="J18" s="152">
        <f>'Dieta ON'!U21</f>
        <v>0</v>
      </c>
      <c r="K18" s="204"/>
      <c r="L18" s="326"/>
      <c r="M18" s="325"/>
      <c r="O18" s="102"/>
    </row>
    <row r="19" spans="2:16" ht="15" customHeight="1" x14ac:dyDescent="0.25">
      <c r="B19" s="204"/>
      <c r="C19" s="153">
        <f>'Dieta ON'!D22</f>
        <v>0</v>
      </c>
      <c r="D19" s="153">
        <f>'Dieta ON'!C22</f>
        <v>0</v>
      </c>
      <c r="E19" s="359"/>
      <c r="F19" s="326">
        <f>'Dieta ON'!M22</f>
        <v>0</v>
      </c>
      <c r="G19" s="366">
        <f>'Dieta ON'!L22</f>
        <v>0</v>
      </c>
      <c r="H19" s="359"/>
      <c r="I19" s="153">
        <f>'Dieta ON'!V22</f>
        <v>0</v>
      </c>
      <c r="J19" s="152">
        <f>'Dieta ON'!U22</f>
        <v>0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>Jantar</v>
      </c>
      <c r="D22" s="332">
        <f>'Dieta ON'!C28</f>
        <v>0.91666666666666663</v>
      </c>
      <c r="E22" s="364"/>
      <c r="F22" s="323" t="str">
        <f>'Dieta ON'!M30</f>
        <v>Abacate</v>
      </c>
      <c r="G22" s="365">
        <f>'Dieta ON'!L28</f>
        <v>0.93055555555555547</v>
      </c>
      <c r="H22" s="364"/>
      <c r="I22" s="151" t="str">
        <f>'Dieta ON'!V28</f>
        <v>Meal 00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 t="str">
        <f>'Dieta ON'!D30</f>
        <v>Peito de frango</v>
      </c>
      <c r="D23" s="152" t="str">
        <f>'Dieta ON'!C30</f>
        <v>200g</v>
      </c>
      <c r="E23" s="359"/>
      <c r="F23" s="326" t="str">
        <f>'Dieta ON'!M30</f>
        <v>Abacate</v>
      </c>
      <c r="G23" s="366" t="str">
        <f>'Dieta ON'!L30</f>
        <v>100g</v>
      </c>
      <c r="H23" s="359"/>
      <c r="I23" s="153">
        <f>'Dieta ON'!V30</f>
        <v>0</v>
      </c>
      <c r="J23" s="152">
        <f>'Dieta ON'!U30</f>
        <v>0</v>
      </c>
      <c r="K23" s="204"/>
      <c r="L23" s="326"/>
      <c r="M23" s="325"/>
      <c r="O23" s="102"/>
    </row>
    <row r="24" spans="2:16" ht="15" customHeight="1" x14ac:dyDescent="0.25">
      <c r="B24" s="204"/>
      <c r="C24" s="153" t="str">
        <f>'Dieta ON'!D31</f>
        <v>Arroz integral</v>
      </c>
      <c r="D24" s="152" t="str">
        <f>'Dieta ON'!C31</f>
        <v>50g</v>
      </c>
      <c r="E24" s="359"/>
      <c r="F24" s="326" t="str">
        <f>'Dieta ON'!M31</f>
        <v>Multi vit</v>
      </c>
      <c r="G24" s="366" t="str">
        <f>'Dieta ON'!L31</f>
        <v>2cap</v>
      </c>
      <c r="H24" s="359"/>
      <c r="I24" s="153">
        <f>'Dieta ON'!V31</f>
        <v>0</v>
      </c>
      <c r="J24" s="152">
        <f>'Dieta ON'!U31</f>
        <v>0</v>
      </c>
      <c r="K24" s="204"/>
      <c r="L24" s="326"/>
      <c r="M24" s="325"/>
      <c r="O24" s="102"/>
    </row>
    <row r="25" spans="2:16" ht="15" customHeight="1" x14ac:dyDescent="0.25">
      <c r="B25" s="204"/>
      <c r="C25" s="153" t="str">
        <f>'Dieta ON'!D32</f>
        <v>Ovos inteiros</v>
      </c>
      <c r="D25" s="152">
        <f>'Dieta ON'!C32</f>
        <v>2</v>
      </c>
      <c r="E25" s="359"/>
      <c r="F25" s="326" t="str">
        <f>'Dieta ON'!M32</f>
        <v>Vit C Growth</v>
      </c>
      <c r="G25" s="366" t="str">
        <f>'Dieta ON'!L32</f>
        <v>1cap</v>
      </c>
      <c r="H25" s="359"/>
      <c r="I25" s="153">
        <f>'Dieta ON'!V32</f>
        <v>0</v>
      </c>
      <c r="J25" s="152">
        <f>'Dieta ON'!U32</f>
        <v>0</v>
      </c>
      <c r="K25" s="204"/>
      <c r="L25" s="326"/>
      <c r="M25" s="325"/>
      <c r="O25" s="102"/>
    </row>
    <row r="26" spans="2:16" ht="15" customHeight="1" x14ac:dyDescent="0.25">
      <c r="B26" s="204"/>
      <c r="C26" s="153" t="str">
        <f>'Dieta ON'!D33</f>
        <v>Brócolis</v>
      </c>
      <c r="D26" s="152">
        <f>'Dieta ON'!C33</f>
        <v>0</v>
      </c>
      <c r="E26" s="359"/>
      <c r="F26" s="326" t="str">
        <f>'Dieta ON'!M33</f>
        <v>Oléo de peixe Growth</v>
      </c>
      <c r="G26" s="366" t="str">
        <f>'Dieta ON'!L33</f>
        <v>2cap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 t="str">
        <f>'Dieta ON'!D34</f>
        <v>Salada de folhas</v>
      </c>
      <c r="D27" s="152">
        <f>'Dieta ON'!C34</f>
        <v>0</v>
      </c>
      <c r="E27" s="359"/>
      <c r="F27" s="326" t="str">
        <f>'Dieta ON'!M34</f>
        <v>ZMA Growth</v>
      </c>
      <c r="G27" s="366" t="str">
        <f>'Dieta ON'!L34</f>
        <v>2cap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21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>
        <f>'Dieta OFF'!D4</f>
        <v>0</v>
      </c>
      <c r="D36" s="152">
        <f>'Dieta OFF'!C4</f>
        <v>0</v>
      </c>
      <c r="E36" s="359"/>
      <c r="F36" s="326">
        <f>'Dieta OFF'!M4</f>
        <v>0</v>
      </c>
      <c r="G36" s="366">
        <f>'Dieta OFF'!L4</f>
        <v>0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>
        <f>'Dieta OFF'!D5</f>
        <v>0</v>
      </c>
      <c r="D37" s="152">
        <f>'Dieta OFF'!C5</f>
        <v>0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workbookViewId="0">
      <selection activeCell="X17" sqref="X17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</v>
      </c>
      <c r="O14" s="155">
        <f>O12/100*N14</f>
        <v>3.15</v>
      </c>
      <c r="P14" s="156">
        <f>P12/100*N14</f>
        <v>0</v>
      </c>
      <c r="Q14" s="157">
        <f>Q12/100*N14</f>
        <v>0.32</v>
      </c>
      <c r="R14" s="161">
        <f>R12/100*N14</f>
        <v>0.11000000000000001</v>
      </c>
      <c r="S14" s="161">
        <f>S12/100*N14</f>
        <v>0.13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B33" sqref="B33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User</cp:lastModifiedBy>
  <cp:lastPrinted>2010-04-06T00:32:39Z</cp:lastPrinted>
  <dcterms:created xsi:type="dcterms:W3CDTF">2009-06-17T22:59:24Z</dcterms:created>
  <dcterms:modified xsi:type="dcterms:W3CDTF">2016-02-19T21:42:23Z</dcterms:modified>
</cp:coreProperties>
</file>